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ODD ROZPOČTU\MHMP, ROZBORY, ROZPOČET\Word E\Rozbory\2020\31122020 - aktualizovat\e-spis ZMČ aktualizovat\"/>
    </mc:Choice>
  </mc:AlternateContent>
  <bookViews>
    <workbookView xWindow="0" yWindow="0" windowWidth="28800" windowHeight="12585"/>
  </bookViews>
  <sheets>
    <sheet name="51" sheetId="1" r:id="rId1"/>
    <sheet name="LDN" sheetId="2" r:id="rId2"/>
    <sheet name="CSOP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3" l="1"/>
  <c r="D83" i="3"/>
  <c r="C83" i="3"/>
  <c r="B83" i="3"/>
  <c r="E77" i="3"/>
  <c r="D77" i="3"/>
  <c r="C77" i="3"/>
  <c r="B77" i="3"/>
  <c r="E62" i="3"/>
  <c r="D62" i="3"/>
  <c r="C62" i="3"/>
  <c r="B62" i="3"/>
  <c r="E61" i="3"/>
  <c r="E88" i="3" s="1"/>
  <c r="D61" i="3"/>
  <c r="D88" i="3" s="1"/>
  <c r="C61" i="3"/>
  <c r="C88" i="3" s="1"/>
  <c r="B61" i="3"/>
  <c r="E58" i="3"/>
  <c r="D58" i="3"/>
  <c r="C58" i="3"/>
  <c r="B58" i="3"/>
  <c r="E10" i="3"/>
  <c r="D10" i="3"/>
  <c r="C10" i="3"/>
  <c r="B10" i="3"/>
  <c r="B9" i="3" s="1"/>
  <c r="E9" i="3"/>
  <c r="D9" i="3"/>
  <c r="C9" i="3"/>
  <c r="B88" i="3" l="1"/>
  <c r="B87" i="3"/>
  <c r="C87" i="3"/>
  <c r="D87" i="3"/>
  <c r="E87" i="3"/>
  <c r="E32" i="2" l="1"/>
  <c r="D32" i="2"/>
  <c r="C32" i="2"/>
  <c r="B32" i="2"/>
  <c r="E16" i="2"/>
  <c r="D16" i="2"/>
  <c r="C16" i="2"/>
  <c r="B16" i="2"/>
  <c r="D33" i="2" l="1"/>
  <c r="B33" i="2"/>
  <c r="C33" i="2"/>
  <c r="E33" i="2"/>
  <c r="H138" i="1"/>
  <c r="F138" i="1"/>
  <c r="E138" i="1"/>
  <c r="D138" i="1"/>
  <c r="G135" i="1"/>
  <c r="F134" i="1"/>
  <c r="E134" i="1"/>
  <c r="D134" i="1"/>
  <c r="G133" i="1"/>
  <c r="G132" i="1"/>
  <c r="G131" i="1"/>
  <c r="F130" i="1"/>
  <c r="E130" i="1"/>
  <c r="D130" i="1"/>
  <c r="G127" i="1"/>
  <c r="H126" i="1"/>
  <c r="F126" i="1"/>
  <c r="G126" i="1" s="1"/>
  <c r="E126" i="1"/>
  <c r="D126" i="1"/>
  <c r="G125" i="1"/>
  <c r="G124" i="1"/>
  <c r="G123" i="1"/>
  <c r="H122" i="1"/>
  <c r="F122" i="1"/>
  <c r="G122" i="1" s="1"/>
  <c r="E122" i="1"/>
  <c r="D122" i="1"/>
  <c r="G121" i="1"/>
  <c r="G120" i="1"/>
  <c r="G119" i="1"/>
  <c r="G118" i="1"/>
  <c r="G117" i="1"/>
  <c r="G115" i="1"/>
  <c r="G114" i="1"/>
  <c r="G113" i="1"/>
  <c r="H112" i="1"/>
  <c r="F112" i="1"/>
  <c r="E112" i="1"/>
  <c r="D112" i="1"/>
  <c r="G111" i="1"/>
  <c r="G110" i="1"/>
  <c r="G109" i="1"/>
  <c r="G108" i="1"/>
  <c r="G107" i="1"/>
  <c r="G106" i="1"/>
  <c r="H105" i="1"/>
  <c r="G105" i="1"/>
  <c r="F105" i="1"/>
  <c r="E105" i="1"/>
  <c r="D105" i="1"/>
  <c r="G104" i="1"/>
  <c r="G103" i="1"/>
  <c r="H102" i="1"/>
  <c r="F102" i="1"/>
  <c r="E102" i="1"/>
  <c r="D102" i="1"/>
  <c r="D98" i="1"/>
  <c r="H97" i="1"/>
  <c r="H98" i="1" s="1"/>
  <c r="F97" i="1"/>
  <c r="G97" i="1" s="1"/>
  <c r="E97" i="1"/>
  <c r="E98" i="1" s="1"/>
  <c r="G96" i="1"/>
  <c r="G95" i="1"/>
  <c r="H94" i="1"/>
  <c r="F93" i="1"/>
  <c r="F94" i="1" s="1"/>
  <c r="E93" i="1"/>
  <c r="D93" i="1"/>
  <c r="D94" i="1" s="1"/>
  <c r="G92" i="1"/>
  <c r="G91" i="1"/>
  <c r="F90" i="1"/>
  <c r="E90" i="1"/>
  <c r="D90" i="1"/>
  <c r="G89" i="1"/>
  <c r="G88" i="1"/>
  <c r="G87" i="1"/>
  <c r="G86" i="1"/>
  <c r="H85" i="1"/>
  <c r="H90" i="1" s="1"/>
  <c r="F85" i="1"/>
  <c r="E85" i="1"/>
  <c r="G85" i="1" s="1"/>
  <c r="D85" i="1"/>
  <c r="G83" i="1"/>
  <c r="G82" i="1"/>
  <c r="H81" i="1"/>
  <c r="F81" i="1"/>
  <c r="G81" i="1" s="1"/>
  <c r="E81" i="1"/>
  <c r="D81" i="1"/>
  <c r="G80" i="1"/>
  <c r="G65" i="1"/>
  <c r="H64" i="1"/>
  <c r="F64" i="1"/>
  <c r="E64" i="1"/>
  <c r="D64" i="1"/>
  <c r="G63" i="1"/>
  <c r="D62" i="1"/>
  <c r="G61" i="1"/>
  <c r="G60" i="1"/>
  <c r="G59" i="1"/>
  <c r="G58" i="1"/>
  <c r="G57" i="1"/>
  <c r="G56" i="1"/>
  <c r="G55" i="1"/>
  <c r="G54" i="1"/>
  <c r="G53" i="1"/>
  <c r="G52" i="1"/>
  <c r="G51" i="1"/>
  <c r="H50" i="1"/>
  <c r="F50" i="1"/>
  <c r="E50" i="1"/>
  <c r="D50" i="1"/>
  <c r="G49" i="1"/>
  <c r="G48" i="1"/>
  <c r="H47" i="1"/>
  <c r="F47" i="1"/>
  <c r="E47" i="1"/>
  <c r="D47" i="1"/>
  <c r="G46" i="1"/>
  <c r="H45" i="1"/>
  <c r="F45" i="1"/>
  <c r="E45" i="1"/>
  <c r="D45" i="1"/>
  <c r="G44" i="1"/>
  <c r="G43" i="1"/>
  <c r="G42" i="1"/>
  <c r="G41" i="1"/>
  <c r="H39" i="1"/>
  <c r="F39" i="1"/>
  <c r="E39" i="1"/>
  <c r="D39" i="1"/>
  <c r="G38" i="1"/>
  <c r="G36" i="1"/>
  <c r="H34" i="1"/>
  <c r="F34" i="1"/>
  <c r="E34" i="1"/>
  <c r="D34" i="1"/>
  <c r="H31" i="1"/>
  <c r="F31" i="1"/>
  <c r="G31" i="1" s="1"/>
  <c r="E31" i="1"/>
  <c r="D31" i="1"/>
  <c r="G30" i="1"/>
  <c r="G29" i="1"/>
  <c r="F28" i="1"/>
  <c r="E28" i="1"/>
  <c r="D28" i="1"/>
  <c r="G27" i="1"/>
  <c r="G26" i="1"/>
  <c r="H25" i="1"/>
  <c r="F25" i="1"/>
  <c r="G25" i="1" s="1"/>
  <c r="E25" i="1"/>
  <c r="D25" i="1"/>
  <c r="G24" i="1"/>
  <c r="G23" i="1"/>
  <c r="H22" i="1"/>
  <c r="F22" i="1"/>
  <c r="E22" i="1"/>
  <c r="D22" i="1"/>
  <c r="G21" i="1"/>
  <c r="H20" i="1"/>
  <c r="F20" i="1"/>
  <c r="E20" i="1"/>
  <c r="D20" i="1"/>
  <c r="G19" i="1"/>
  <c r="H18" i="1"/>
  <c r="F18" i="1"/>
  <c r="G18" i="1" s="1"/>
  <c r="E18" i="1"/>
  <c r="D18" i="1"/>
  <c r="G17" i="1"/>
  <c r="H16" i="1"/>
  <c r="F16" i="1"/>
  <c r="E16" i="1"/>
  <c r="D16" i="1"/>
  <c r="H14" i="1"/>
  <c r="F14" i="1"/>
  <c r="E14" i="1"/>
  <c r="D14" i="1"/>
  <c r="G13" i="1"/>
  <c r="G12" i="1"/>
  <c r="G11" i="1"/>
  <c r="H10" i="1"/>
  <c r="H8" i="1"/>
  <c r="F8" i="1"/>
  <c r="E8" i="1"/>
  <c r="D8" i="1"/>
  <c r="G7" i="1"/>
  <c r="H6" i="1"/>
  <c r="G20" i="1" l="1"/>
  <c r="G8" i="1"/>
  <c r="G22" i="1"/>
  <c r="G39" i="1"/>
  <c r="G64" i="1"/>
  <c r="G90" i="1"/>
  <c r="G112" i="1"/>
  <c r="G134" i="1"/>
  <c r="G14" i="1"/>
  <c r="G28" i="1"/>
  <c r="G45" i="1"/>
  <c r="F98" i="1"/>
  <c r="F139" i="1" s="1"/>
  <c r="H139" i="1"/>
  <c r="G47" i="1"/>
  <c r="D139" i="1"/>
  <c r="G50" i="1"/>
  <c r="G93" i="1"/>
  <c r="G130" i="1"/>
  <c r="E139" i="1"/>
  <c r="E94" i="1"/>
  <c r="G94" i="1" s="1"/>
  <c r="G98" i="1" l="1"/>
  <c r="G139" i="1"/>
</calcChain>
</file>

<file path=xl/sharedStrings.xml><?xml version="1.0" encoding="utf-8"?>
<sst xmlns="http://schemas.openxmlformats.org/spreadsheetml/2006/main" count="540" uniqueCount="278">
  <si>
    <t>0051 Sociální věci</t>
  </si>
  <si>
    <t>v tis. Kč</t>
  </si>
  <si>
    <t>ODPA</t>
  </si>
  <si>
    <t>POL</t>
  </si>
  <si>
    <t>Text</t>
  </si>
  <si>
    <t>RS 2020</t>
  </si>
  <si>
    <t>RU 2020</t>
  </si>
  <si>
    <t>Skutečnost    k 31.12.2020</t>
  </si>
  <si>
    <t>% plnění k RU</t>
  </si>
  <si>
    <t>Skutečnost    k 31.12.2019</t>
  </si>
  <si>
    <t>003115</t>
  </si>
  <si>
    <t>5336</t>
  </si>
  <si>
    <t>Neinvest.transfery zřízeným PO</t>
  </si>
  <si>
    <t>Ostatní záležitosti předškolního vzdělávání</t>
  </si>
  <si>
    <t>003131</t>
  </si>
  <si>
    <t>5339</t>
  </si>
  <si>
    <t>Neinvestiční tranfery cizím příspěvkovým organizacím</t>
  </si>
  <si>
    <t>Výchovné ústavy a dětské domovy se školou</t>
  </si>
  <si>
    <t>003150</t>
  </si>
  <si>
    <t>5167</t>
  </si>
  <si>
    <t>Služby školení a vzdělávání</t>
  </si>
  <si>
    <t>Vyšší odborné školy</t>
  </si>
  <si>
    <t>003211</t>
  </si>
  <si>
    <t>5164</t>
  </si>
  <si>
    <t>Nájemné</t>
  </si>
  <si>
    <t>5491</t>
  </si>
  <si>
    <t>Stipendia žákům, studentům a doktorandům</t>
  </si>
  <si>
    <t>Vysoké školy</t>
  </si>
  <si>
    <t>003511</t>
  </si>
  <si>
    <t>5169</t>
  </si>
  <si>
    <t>Nákup ostatních služeb</t>
  </si>
  <si>
    <t>Všeobecná ambulantní péče</t>
  </si>
  <si>
    <t>003512</t>
  </si>
  <si>
    <t>Stomatologická péče</t>
  </si>
  <si>
    <t>003513</t>
  </si>
  <si>
    <t>Lékařská služba první pomoci</t>
  </si>
  <si>
    <t>003515</t>
  </si>
  <si>
    <t>Specializovaná ambulantní zdravotní péče</t>
  </si>
  <si>
    <t>003524</t>
  </si>
  <si>
    <t>5331</t>
  </si>
  <si>
    <t xml:space="preserve">Neinvestiční příspěvky zřízeným PO - LDN </t>
  </si>
  <si>
    <t>Neinvestiční příspěvky zřízeným PO - LDN (audit)</t>
  </si>
  <si>
    <t xml:space="preserve">Neinvestiční příspěvky zřízeným PO </t>
  </si>
  <si>
    <t>Výdaje spojené s koronavirem - LDN (ÚZ 127)</t>
  </si>
  <si>
    <t>Finanční ohodnocení - Covid 19 (ÚZ 35025)</t>
  </si>
  <si>
    <t>003525</t>
  </si>
  <si>
    <t>5221</t>
  </si>
  <si>
    <t>Neinv.transf. fundacím, ústavům a obecně prosp.sp.</t>
  </si>
  <si>
    <t>5222</t>
  </si>
  <si>
    <t>Neinvestiční transfery spolkům</t>
  </si>
  <si>
    <t xml:space="preserve">Hospice                   </t>
  </si>
  <si>
    <t>003539</t>
  </si>
  <si>
    <t>5166</t>
  </si>
  <si>
    <t>Konzultační, poradenské a právní služby</t>
  </si>
  <si>
    <t xml:space="preserve">Neinvestiční tranfery cizím PO </t>
  </si>
  <si>
    <t>Ostatní zdravotnická zaříz.a služby pro zdravot.</t>
  </si>
  <si>
    <t>003541</t>
  </si>
  <si>
    <t>Nákup ostatních služeb (ÚZ 115)</t>
  </si>
  <si>
    <t>5194</t>
  </si>
  <si>
    <t>Věcné dary</t>
  </si>
  <si>
    <t>Věcné dary (ÚZ 115)</t>
  </si>
  <si>
    <t>Prevence před drogami, alk.,nikot. aj. závislostmi</t>
  </si>
  <si>
    <t>003569</t>
  </si>
  <si>
    <t>5041</t>
  </si>
  <si>
    <t xml:space="preserve">Odměny za užití duševního vlastnictví </t>
  </si>
  <si>
    <t>5175</t>
  </si>
  <si>
    <t>Pohoštění</t>
  </si>
  <si>
    <t>Ostatní správa ve zdravotnictví j.n.</t>
  </si>
  <si>
    <t>004312</t>
  </si>
  <si>
    <t>Odborné sociální poradentství</t>
  </si>
  <si>
    <t>004329</t>
  </si>
  <si>
    <t>Ostatní sociální péče a pomoc dětem a mládeži</t>
  </si>
  <si>
    <t>004339</t>
  </si>
  <si>
    <t>5136</t>
  </si>
  <si>
    <t>Knihy, učební pomůcky a tisk (ÚZ 13010)</t>
  </si>
  <si>
    <t>Konzultační, poradenské a právní služby (ÚZ 13010)</t>
  </si>
  <si>
    <t>Služby školení a vzdělávání (ÚZ 13010)</t>
  </si>
  <si>
    <t>Nákup ostatních služeb (ÚZ 13010)</t>
  </si>
  <si>
    <t>Dětské skupiny CSOP (ÚZ 108100104)</t>
  </si>
  <si>
    <t>Dětské skupiny CSOP (ÚZ 108517050)</t>
  </si>
  <si>
    <t>5492</t>
  </si>
  <si>
    <t>Dary obyvatelstvu</t>
  </si>
  <si>
    <t>5493</t>
  </si>
  <si>
    <t>Účelové neinvestiční transfery fyzickým osobám</t>
  </si>
  <si>
    <t>Ostatní sociální péče a pomoc rodině a manželství</t>
  </si>
  <si>
    <t>004350</t>
  </si>
  <si>
    <t>Podpora registrovaných sociálních služeb (ÚZ 115)</t>
  </si>
  <si>
    <t>- 27 -</t>
  </si>
  <si>
    <t>Odměny zaměst. soc. služeb - epidemie (ÚZ 13351)</t>
  </si>
  <si>
    <t>Domovy pro seniory</t>
  </si>
  <si>
    <t>004351</t>
  </si>
  <si>
    <t>Neinvestiční příspěvky zřízeným PO - CSOP</t>
  </si>
  <si>
    <t>Neinvestiční příspěvky zřízeným PO - CSOP audit</t>
  </si>
  <si>
    <t>Neinvest.transfery zřízeným PO - CSOP (ÚZ 115)</t>
  </si>
  <si>
    <t>Neinvestiční příspěvky zřízeným PO (ÚZ 127)</t>
  </si>
  <si>
    <t>Neinvestiční příspěvky zřízeným PO (ÚZ 13351)</t>
  </si>
  <si>
    <t>Neinvestiční příspěvky zřízeným PO (ÚZ 35442)</t>
  </si>
  <si>
    <t>Osobní asist., peč.služba a podpora samost.bydlení</t>
  </si>
  <si>
    <t>004357</t>
  </si>
  <si>
    <t>Domovy pro osoby se zdrav. postiž. a domovy se zv. režimem</t>
  </si>
  <si>
    <t>004359</t>
  </si>
  <si>
    <t>Ostatní služby a činnosti v oblasti sociální péče</t>
  </si>
  <si>
    <t>004375</t>
  </si>
  <si>
    <t>5137</t>
  </si>
  <si>
    <t>Drobný dlouhodobý hmotný majetek</t>
  </si>
  <si>
    <t>5139</t>
  </si>
  <si>
    <t>Nákup materiálu</t>
  </si>
  <si>
    <t>5229</t>
  </si>
  <si>
    <t>Ostatní neinv. tranfery nezisk. a pod. organizacím</t>
  </si>
  <si>
    <t xml:space="preserve">Nízkoprahová zařízení pro děti a mládež </t>
  </si>
  <si>
    <t>004378</t>
  </si>
  <si>
    <t>Nákup ostatních služeb (ÚZ 81)</t>
  </si>
  <si>
    <t>Terénní programy</t>
  </si>
  <si>
    <t>004379</t>
  </si>
  <si>
    <t>Knihy, učební pomůcky a tisk</t>
  </si>
  <si>
    <t>Ostatní služby a činnosti v oblasti soc. prevence</t>
  </si>
  <si>
    <t>004399</t>
  </si>
  <si>
    <t>Nákup materiálu j.n.</t>
  </si>
  <si>
    <t>Věcné dary (ÚZ 81)</t>
  </si>
  <si>
    <t>Ostatní záležitosti soc.věcí a politiky zaměstnanosti</t>
  </si>
  <si>
    <t>003632</t>
  </si>
  <si>
    <t>5811</t>
  </si>
  <si>
    <t>Výdaje na náhrady za nezpůsob. (sociální  pohřby)</t>
  </si>
  <si>
    <t>Výdaje na náhrady za nezpůsob. (sociální  pohřby-MMR)</t>
  </si>
  <si>
    <t>Pohřebnictví</t>
  </si>
  <si>
    <t>005213</t>
  </si>
  <si>
    <t>Nákup ostatních služeb (ÚZ 127)</t>
  </si>
  <si>
    <t>5903</t>
  </si>
  <si>
    <t>Rezerva na krizová opatření</t>
  </si>
  <si>
    <t>Krizová opatření</t>
  </si>
  <si>
    <t>006171</t>
  </si>
  <si>
    <t>5011</t>
  </si>
  <si>
    <t>EU - Sociální bydlení (ÚZ 104100106)</t>
  </si>
  <si>
    <t>EU - Sociální bydlení (ÚZ 104113013)</t>
  </si>
  <si>
    <t>EU - Sociální bydlení (ÚZ 104513013)</t>
  </si>
  <si>
    <t>Činnost místní správy</t>
  </si>
  <si>
    <t>006330</t>
  </si>
  <si>
    <t>5347</t>
  </si>
  <si>
    <t>Pěstounská péče (ÚZ 13010)</t>
  </si>
  <si>
    <t>Neinvestiční převody mezi statutárními městy</t>
  </si>
  <si>
    <t>Neinvestiční výdaje celkem</t>
  </si>
  <si>
    <t>0051 - Léčebna dlouhodobě nemocných Vršovice, přísp.organizace</t>
  </si>
  <si>
    <t>Výsledky hospodaření k 31. 12. 2020</t>
  </si>
  <si>
    <t>v tis.Kč</t>
  </si>
  <si>
    <t>výnosy - náklady</t>
  </si>
  <si>
    <t xml:space="preserve">Skutečnost  </t>
  </si>
  <si>
    <t>hospodářský výsledek</t>
  </si>
  <si>
    <t>k 31.12.2020</t>
  </si>
  <si>
    <t>k 31.12.2019</t>
  </si>
  <si>
    <t xml:space="preserve">hlavní činnost </t>
  </si>
  <si>
    <t>vedlejší činnost</t>
  </si>
  <si>
    <t>výnosy</t>
  </si>
  <si>
    <t>tržby za výkony od zdrav.poj.</t>
  </si>
  <si>
    <t>jiné výnosy za zdrav. péči</t>
  </si>
  <si>
    <t>ostatní tržby</t>
  </si>
  <si>
    <t>Vedlejší příjmy</t>
  </si>
  <si>
    <t>VZP - splátkový kalendář</t>
  </si>
  <si>
    <t xml:space="preserve">příspěvek na provoz  </t>
  </si>
  <si>
    <t>výnosy  c e l k e m</t>
  </si>
  <si>
    <t>náklady</t>
  </si>
  <si>
    <t>materiál</t>
  </si>
  <si>
    <t>energie</t>
  </si>
  <si>
    <t>oprava a údržba</t>
  </si>
  <si>
    <t>cestovné</t>
  </si>
  <si>
    <t>náklady na reprezentaci</t>
  </si>
  <si>
    <t>ostatní služby</t>
  </si>
  <si>
    <t>mzdové náklady</t>
  </si>
  <si>
    <t>sociální a zdrav.pojištění</t>
  </si>
  <si>
    <t>FKSP příděl</t>
  </si>
  <si>
    <t>ostatní sociální náklady</t>
  </si>
  <si>
    <t>odpis nedobytných pohledávek</t>
  </si>
  <si>
    <t>odpisy</t>
  </si>
  <si>
    <t>daň z příjmu</t>
  </si>
  <si>
    <t>ostatní</t>
  </si>
  <si>
    <t>náklady   c e l k e m</t>
  </si>
  <si>
    <t xml:space="preserve">závazky </t>
  </si>
  <si>
    <t xml:space="preserve">pohledávky </t>
  </si>
  <si>
    <t>stav k 31. 12. 2020</t>
  </si>
  <si>
    <t>stav k 31. 12. 2019</t>
  </si>
  <si>
    <t>rezervní fond</t>
  </si>
  <si>
    <t>fond odměn</t>
  </si>
  <si>
    <t>fond investic</t>
  </si>
  <si>
    <t>FKSP</t>
  </si>
  <si>
    <t>v Kč</t>
  </si>
  <si>
    <t>běžný účet</t>
  </si>
  <si>
    <t>BÚ odměn</t>
  </si>
  <si>
    <t>BÚ rezervní</t>
  </si>
  <si>
    <t>BÚ FKSP</t>
  </si>
  <si>
    <t>III/12/2</t>
  </si>
  <si>
    <t>0051 - Centrum SOP</t>
  </si>
  <si>
    <t>Výnosy - náklady</t>
  </si>
  <si>
    <t>Hospodářský výsledek</t>
  </si>
  <si>
    <r>
      <rPr>
        <b/>
        <sz val="10"/>
        <rFont val="Times New Roman"/>
        <family val="1"/>
        <charset val="238"/>
      </rPr>
      <t>N</t>
    </r>
    <r>
      <rPr>
        <b/>
        <sz val="12"/>
        <rFont val="Times New Roman"/>
        <family val="1"/>
        <charset val="238"/>
      </rPr>
      <t>áklady celkem</t>
    </r>
  </si>
  <si>
    <t>Náklady z činnosti</t>
  </si>
  <si>
    <t>Spotřeba materiálu</t>
  </si>
  <si>
    <t>Spotřeba energie</t>
  </si>
  <si>
    <t>Spotřeba jiných neskladovatelných dodávek</t>
  </si>
  <si>
    <t>Prodané zboží</t>
  </si>
  <si>
    <t>Aktivace dlouhodobého majetku</t>
  </si>
  <si>
    <t>Aktivace oběžného majetku</t>
  </si>
  <si>
    <t>Změna stavu zásob vlastní výroby</t>
  </si>
  <si>
    <t>Opravy a udržování</t>
  </si>
  <si>
    <t>Cestovné</t>
  </si>
  <si>
    <t>Náklady na reprezentaci</t>
  </si>
  <si>
    <t>Aktivace vnitroorganizačních služeb</t>
  </si>
  <si>
    <t>Ostatní služby</t>
  </si>
  <si>
    <t>Mzdové náklady</t>
  </si>
  <si>
    <t>Zákonné sociální pojištění</t>
  </si>
  <si>
    <t>Jiné sociální pojištění</t>
  </si>
  <si>
    <t>Zákonné sociální náklady</t>
  </si>
  <si>
    <t>Jiné sociální náklady</t>
  </si>
  <si>
    <t>Daň silniční</t>
  </si>
  <si>
    <t>Daň z nemovitostí</t>
  </si>
  <si>
    <t>Jiné daně a poplatky</t>
  </si>
  <si>
    <t>Smluvní pokuty a úroky z prodlení</t>
  </si>
  <si>
    <t>Jiné pokuty a penále</t>
  </si>
  <si>
    <t>Dary</t>
  </si>
  <si>
    <t>Prodaný materiál</t>
  </si>
  <si>
    <t>Manka a škody</t>
  </si>
  <si>
    <t>Tvorba fondů</t>
  </si>
  <si>
    <t>Odpisy dlouhodobého majetku</t>
  </si>
  <si>
    <t>Prodaný dlouhodobý nehmotný majetek</t>
  </si>
  <si>
    <t>Prodaný dlouhodobý hmotný majetek</t>
  </si>
  <si>
    <t>Prodané pozemky</t>
  </si>
  <si>
    <t>Tvorba a zúčtování rezerv</t>
  </si>
  <si>
    <t>Tvorba a zúčtování opravných položek</t>
  </si>
  <si>
    <t>Náklady z vyřazených pohledávek</t>
  </si>
  <si>
    <t>Náklady z drob. dlouhodobého majetku</t>
  </si>
  <si>
    <t>Ostatní náklady z činnosti</t>
  </si>
  <si>
    <t>Finanční náklady</t>
  </si>
  <si>
    <t>Prodané cenné papíry a podíly</t>
  </si>
  <si>
    <t>Úroky</t>
  </si>
  <si>
    <t>Kurzové ztráty</t>
  </si>
  <si>
    <t>Náklady z přecenění reálnou hodnotou</t>
  </si>
  <si>
    <t>Ostatní finanční náklady</t>
  </si>
  <si>
    <t>Náklady na transfery</t>
  </si>
  <si>
    <t>- 29 -</t>
  </si>
  <si>
    <t>Náklady vybraných ústředních vládních institucí na transfery</t>
  </si>
  <si>
    <t>Náklady vybraných místních vládních institucí na transfery</t>
  </si>
  <si>
    <t>Daň z příjmů</t>
  </si>
  <si>
    <t>Dodatečné odvody daně z příjmů</t>
  </si>
  <si>
    <t>Výnosy celkem</t>
  </si>
  <si>
    <t>Výnosy z činnosti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</si>
  <si>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</si>
  <si>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</si>
  <si>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</si>
  <si>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</si>
  <si>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</si>
  <si>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vyřazených pohledávek</t>
  </si>
  <si>
    <t>Výnosy z prodeje materiálu</t>
  </si>
  <si>
    <t>Výnosy z prodeje dlouhodobého nehmotného majetku</t>
  </si>
  <si>
    <t>Výnosy z prodeje dlouhodobého hmotného majetku kromě pozemků</t>
  </si>
  <si>
    <t>Výnosy z prodeje pozemků</t>
  </si>
  <si>
    <t>Čerpání fondů</t>
  </si>
  <si>
    <t>Ostatní výnosy z činnosti</t>
  </si>
  <si>
    <t>Finanční výnosy</t>
  </si>
  <si>
    <t>Výnosy z prodeje cenných papírů a podílů</t>
  </si>
  <si>
    <t>Kurzové zisky</t>
  </si>
  <si>
    <t>Výnosy z přecenění reálnou hodnotou</t>
  </si>
  <si>
    <t>Ostatní finanční výnosy</t>
  </si>
  <si>
    <t>Výnosy z transferů</t>
  </si>
  <si>
    <t>Výnosy vybraných ústředních vládních institucí z transferů</t>
  </si>
  <si>
    <t>Výnosy vybraných místních vládních institucí z transferů</t>
  </si>
  <si>
    <t>Výsledek hospodaření</t>
  </si>
  <si>
    <t>Výsledek hospodaření před zdaněním</t>
  </si>
  <si>
    <t>Výsledek hospodaření běžného účetního období</t>
  </si>
  <si>
    <t>Stav závazků a pohledávek</t>
  </si>
  <si>
    <t>závazky</t>
  </si>
  <si>
    <t>pohledávky</t>
  </si>
  <si>
    <t>Stavy fondů</t>
  </si>
  <si>
    <t>Stavy bankovních účtů</t>
  </si>
  <si>
    <t>BÚ depozitní</t>
  </si>
  <si>
    <t>- 30 -</t>
  </si>
  <si>
    <t>CSOP</t>
  </si>
  <si>
    <t>III/12</t>
  </si>
  <si>
    <t>- 26 -</t>
  </si>
  <si>
    <t>- 28 -</t>
  </si>
  <si>
    <t>III/12/1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</si>
</sst>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-"/>
  </numFmts>
  <fonts count="36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  <charset val="238"/>
    </font>
    <font>
      <b/>
      <u/>
      <sz val="10"/>
      <name val="Times New Roman"/>
      <family val="1"/>
    </font>
    <font>
      <b/>
      <i/>
      <sz val="10"/>
      <name val="Times New Roman"/>
      <family val="1"/>
      <charset val="238"/>
    </font>
    <font>
      <b/>
      <sz val="14"/>
      <name val="Times New Roman CE"/>
      <family val="1"/>
      <charset val="238"/>
    </font>
    <font>
      <b/>
      <i/>
      <u/>
      <sz val="14"/>
      <name val="Times New Roman"/>
      <family val="1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"/>
      <family val="1"/>
      <charset val="238"/>
    </font>
    <font>
      <sz val="12"/>
      <name val="Times New Roman CE"/>
      <family val="1"/>
      <charset val="238"/>
    </font>
    <font>
      <b/>
      <i/>
      <u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6">
    <xf numFmtId="0" fontId="0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</cellStyleXfs>
  <cellXfs count="206">
    <xf numFmtId="0" fontId="0" fillId="0" borderId="0" xfId="0"/>
    <xf numFmtId="49" fontId="1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1" xfId="0" applyNumberFormat="1" applyFont="1" applyBorder="1" applyAlignment="1" applyProtection="1">
      <alignment horizontal="left" vertical="top"/>
      <protection locked="0"/>
    </xf>
    <xf numFmtId="3" fontId="4" fillId="0" borderId="1" xfId="0" applyNumberFormat="1" applyFont="1" applyBorder="1" applyAlignment="1" applyProtection="1">
      <alignment horizontal="right" vertical="top"/>
      <protection locked="0"/>
    </xf>
    <xf numFmtId="3" fontId="4" fillId="0" borderId="1" xfId="0" applyNumberFormat="1" applyFont="1" applyFill="1" applyBorder="1" applyAlignment="1" applyProtection="1">
      <alignment horizontal="right" vertical="top"/>
      <protection locked="0"/>
    </xf>
    <xf numFmtId="164" fontId="4" fillId="0" borderId="1" xfId="0" applyNumberFormat="1" applyFont="1" applyBorder="1" applyAlignment="1" applyProtection="1">
      <alignment horizontal="right" vertical="top"/>
      <protection locked="0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49" fontId="5" fillId="3" borderId="1" xfId="0" applyNumberFormat="1" applyFont="1" applyFill="1" applyBorder="1" applyAlignment="1" applyProtection="1">
      <alignment horizontal="left" vertical="top"/>
      <protection locked="0"/>
    </xf>
    <xf numFmtId="3" fontId="5" fillId="0" borderId="1" xfId="0" applyNumberFormat="1" applyFont="1" applyBorder="1" applyAlignment="1" applyProtection="1">
      <alignment horizontal="right" vertical="top"/>
      <protection locked="0"/>
    </xf>
    <xf numFmtId="3" fontId="5" fillId="0" borderId="1" xfId="0" applyNumberFormat="1" applyFont="1" applyFill="1" applyBorder="1" applyAlignment="1" applyProtection="1">
      <alignment horizontal="right" vertical="top"/>
      <protection locked="0"/>
    </xf>
    <xf numFmtId="164" fontId="5" fillId="0" borderId="1" xfId="0" applyNumberFormat="1" applyFont="1" applyBorder="1" applyAlignment="1" applyProtection="1">
      <alignment horizontal="right" vertical="top"/>
      <protection locked="0"/>
    </xf>
    <xf numFmtId="49" fontId="4" fillId="3" borderId="1" xfId="0" applyNumberFormat="1" applyFont="1" applyFill="1" applyBorder="1" applyAlignment="1" applyProtection="1">
      <alignment horizontal="left" vertical="top"/>
      <protection locked="0"/>
    </xf>
    <xf numFmtId="49" fontId="4" fillId="0" borderId="1" xfId="0" applyNumberFormat="1" applyFont="1" applyFill="1" applyBorder="1" applyAlignment="1" applyProtection="1">
      <alignment horizontal="left" vertical="top"/>
      <protection locked="0"/>
    </xf>
    <xf numFmtId="164" fontId="4" fillId="0" borderId="1" xfId="0" applyNumberFormat="1" applyFont="1" applyFill="1" applyBorder="1" applyAlignment="1" applyProtection="1">
      <alignment horizontal="right" vertical="top"/>
      <protection locked="0"/>
    </xf>
    <xf numFmtId="49" fontId="5" fillId="0" borderId="1" xfId="0" applyNumberFormat="1" applyFont="1" applyFill="1" applyBorder="1" applyAlignment="1" applyProtection="1">
      <alignment horizontal="left" vertical="top"/>
      <protection locked="0"/>
    </xf>
    <xf numFmtId="164" fontId="5" fillId="0" borderId="1" xfId="0" applyNumberFormat="1" applyFont="1" applyFill="1" applyBorder="1" applyAlignment="1" applyProtection="1">
      <alignment horizontal="right" vertical="top"/>
      <protection locked="0"/>
    </xf>
    <xf numFmtId="3" fontId="3" fillId="0" borderId="1" xfId="0" applyNumberFormat="1" applyFont="1" applyBorder="1" applyAlignment="1" applyProtection="1">
      <alignment horizontal="right" vertical="top"/>
      <protection locked="0"/>
    </xf>
    <xf numFmtId="3" fontId="3" fillId="0" borderId="1" xfId="0" applyNumberFormat="1" applyFont="1" applyFill="1" applyBorder="1" applyAlignment="1" applyProtection="1">
      <alignment horizontal="right" vertical="top"/>
      <protection locked="0"/>
    </xf>
    <xf numFmtId="164" fontId="3" fillId="0" borderId="1" xfId="0" applyNumberFormat="1" applyFont="1" applyBorder="1" applyAlignment="1" applyProtection="1">
      <alignment horizontal="right" vertical="top"/>
      <protection locked="0"/>
    </xf>
    <xf numFmtId="49" fontId="4" fillId="0" borderId="0" xfId="0" applyNumberFormat="1" applyFont="1" applyBorder="1" applyAlignment="1" applyProtection="1">
      <alignment horizontal="left" vertical="top"/>
      <protection locked="0"/>
    </xf>
    <xf numFmtId="49" fontId="4" fillId="0" borderId="0" xfId="0" applyNumberFormat="1" applyFont="1" applyFill="1" applyBorder="1" applyAlignment="1" applyProtection="1">
      <alignment horizontal="left" vertical="top"/>
      <protection locked="0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164" fontId="4" fillId="0" borderId="0" xfId="0" applyNumberFormat="1" applyFont="1" applyBorder="1" applyAlignment="1" applyProtection="1">
      <alignment horizontal="right" vertical="top"/>
      <protection locked="0"/>
    </xf>
    <xf numFmtId="49" fontId="7" fillId="4" borderId="1" xfId="0" applyNumberFormat="1" applyFont="1" applyFill="1" applyBorder="1" applyAlignment="1" applyProtection="1">
      <alignment horizontal="left" vertical="top"/>
      <protection locked="0"/>
    </xf>
    <xf numFmtId="3" fontId="7" fillId="4" borderId="1" xfId="0" applyNumberFormat="1" applyFont="1" applyFill="1" applyBorder="1" applyAlignment="1" applyProtection="1">
      <alignment horizontal="right" vertical="top"/>
      <protection locked="0"/>
    </xf>
    <xf numFmtId="164" fontId="5" fillId="4" borderId="1" xfId="0" applyNumberFormat="1" applyFont="1" applyFill="1" applyBorder="1" applyAlignment="1" applyProtection="1">
      <alignment horizontal="right" vertical="top"/>
      <protection locked="0"/>
    </xf>
    <xf numFmtId="0" fontId="9" fillId="0" borderId="0" xfId="1" applyFont="1" applyFill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4" fillId="0" borderId="0" xfId="2" applyFont="1"/>
    <xf numFmtId="0" fontId="12" fillId="0" borderId="0" xfId="2" applyFont="1" applyAlignment="1">
      <alignment horizontal="right"/>
    </xf>
    <xf numFmtId="0" fontId="15" fillId="0" borderId="2" xfId="3" applyFont="1" applyBorder="1"/>
    <xf numFmtId="0" fontId="16" fillId="0" borderId="3" xfId="3" applyFont="1" applyBorder="1" applyAlignment="1">
      <alignment horizontal="center"/>
    </xf>
    <xf numFmtId="0" fontId="16" fillId="0" borderId="4" xfId="3" applyFont="1" applyBorder="1" applyAlignment="1">
      <alignment horizontal="center"/>
    </xf>
    <xf numFmtId="0" fontId="15" fillId="0" borderId="5" xfId="3" applyFont="1" applyBorder="1"/>
    <xf numFmtId="0" fontId="15" fillId="0" borderId="1" xfId="1" applyFont="1" applyBorder="1" applyAlignment="1">
      <alignment horizontal="center"/>
    </xf>
    <xf numFmtId="0" fontId="15" fillId="0" borderId="6" xfId="1" applyFont="1" applyBorder="1" applyAlignment="1">
      <alignment horizontal="center"/>
    </xf>
    <xf numFmtId="0" fontId="15" fillId="0" borderId="7" xfId="3" applyFont="1" applyBorder="1"/>
    <xf numFmtId="0" fontId="15" fillId="0" borderId="8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7" fillId="0" borderId="2" xfId="3" applyFont="1" applyBorder="1"/>
    <xf numFmtId="0" fontId="15" fillId="0" borderId="3" xfId="3" applyFont="1" applyBorder="1"/>
    <xf numFmtId="0" fontId="15" fillId="0" borderId="4" xfId="3" applyFont="1" applyBorder="1"/>
    <xf numFmtId="3" fontId="15" fillId="0" borderId="1" xfId="1" applyNumberFormat="1" applyFont="1" applyFill="1" applyBorder="1" applyAlignment="1">
      <alignment horizontal="center"/>
    </xf>
    <xf numFmtId="3" fontId="15" fillId="0" borderId="1" xfId="1" applyNumberFormat="1" applyFont="1" applyBorder="1" applyAlignment="1">
      <alignment horizontal="center"/>
    </xf>
    <xf numFmtId="3" fontId="15" fillId="0" borderId="6" xfId="1" applyNumberFormat="1" applyFont="1" applyBorder="1" applyAlignment="1">
      <alignment horizontal="center"/>
    </xf>
    <xf numFmtId="0" fontId="18" fillId="0" borderId="10" xfId="3" applyFont="1" applyBorder="1"/>
    <xf numFmtId="3" fontId="18" fillId="0" borderId="11" xfId="3" applyNumberFormat="1" applyFont="1" applyBorder="1" applyAlignment="1">
      <alignment horizontal="center"/>
    </xf>
    <xf numFmtId="3" fontId="18" fillId="0" borderId="12" xfId="3" applyNumberFormat="1" applyFont="1" applyBorder="1" applyAlignment="1">
      <alignment horizontal="center"/>
    </xf>
    <xf numFmtId="0" fontId="17" fillId="0" borderId="13" xfId="3" applyFont="1" applyBorder="1"/>
    <xf numFmtId="3" fontId="15" fillId="0" borderId="14" xfId="1" applyNumberFormat="1" applyFont="1" applyFill="1" applyBorder="1" applyAlignment="1">
      <alignment horizontal="center"/>
    </xf>
    <xf numFmtId="3" fontId="15" fillId="0" borderId="14" xfId="1" applyNumberFormat="1" applyFont="1" applyBorder="1" applyAlignment="1">
      <alignment horizontal="center"/>
    </xf>
    <xf numFmtId="3" fontId="15" fillId="0" borderId="15" xfId="1" applyNumberFormat="1" applyFont="1" applyBorder="1" applyAlignment="1">
      <alignment horizontal="center"/>
    </xf>
    <xf numFmtId="0" fontId="15" fillId="0" borderId="16" xfId="3" applyFont="1" applyBorder="1"/>
    <xf numFmtId="3" fontId="15" fillId="0" borderId="17" xfId="1" applyNumberFormat="1" applyFont="1" applyFill="1" applyBorder="1" applyAlignment="1">
      <alignment horizontal="center"/>
    </xf>
    <xf numFmtId="3" fontId="15" fillId="0" borderId="17" xfId="1" applyNumberFormat="1" applyFont="1" applyBorder="1" applyAlignment="1">
      <alignment horizontal="center"/>
    </xf>
    <xf numFmtId="3" fontId="15" fillId="0" borderId="18" xfId="1" applyNumberFormat="1" applyFont="1" applyBorder="1" applyAlignment="1">
      <alignment horizontal="center"/>
    </xf>
    <xf numFmtId="0" fontId="18" fillId="0" borderId="19" xfId="3" applyFont="1" applyBorder="1"/>
    <xf numFmtId="0" fontId="19" fillId="0" borderId="0" xfId="2" applyFont="1" applyAlignment="1"/>
    <xf numFmtId="0" fontId="12" fillId="0" borderId="0" xfId="2" applyFont="1" applyAlignment="1"/>
    <xf numFmtId="0" fontId="20" fillId="0" borderId="10" xfId="3" applyFont="1" applyBorder="1" applyAlignment="1"/>
    <xf numFmtId="0" fontId="15" fillId="0" borderId="7" xfId="1" applyFont="1" applyBorder="1"/>
    <xf numFmtId="0" fontId="12" fillId="0" borderId="0" xfId="2" applyFont="1" applyFill="1"/>
    <xf numFmtId="0" fontId="15" fillId="0" borderId="10" xfId="3" applyFont="1" applyBorder="1"/>
    <xf numFmtId="0" fontId="21" fillId="0" borderId="11" xfId="3" applyFont="1" applyBorder="1" applyAlignment="1">
      <alignment horizontal="center"/>
    </xf>
    <xf numFmtId="0" fontId="21" fillId="0" borderId="12" xfId="3" applyFont="1" applyBorder="1" applyAlignment="1">
      <alignment horizontal="center"/>
    </xf>
    <xf numFmtId="0" fontId="15" fillId="0" borderId="10" xfId="1" applyFont="1" applyBorder="1"/>
    <xf numFmtId="3" fontId="15" fillId="0" borderId="11" xfId="1" applyNumberFormat="1" applyFont="1" applyBorder="1" applyAlignment="1">
      <alignment horizontal="center"/>
    </xf>
    <xf numFmtId="3" fontId="15" fillId="0" borderId="12" xfId="1" applyNumberFormat="1" applyFont="1" applyBorder="1" applyAlignment="1">
      <alignment horizontal="center"/>
    </xf>
    <xf numFmtId="0" fontId="15" fillId="0" borderId="19" xfId="1" applyFont="1" applyBorder="1"/>
    <xf numFmtId="3" fontId="15" fillId="0" borderId="24" xfId="1" applyNumberFormat="1" applyFont="1" applyBorder="1" applyAlignment="1">
      <alignment horizontal="center"/>
    </xf>
    <xf numFmtId="3" fontId="15" fillId="0" borderId="25" xfId="1" applyNumberFormat="1" applyFont="1" applyBorder="1" applyAlignment="1">
      <alignment horizontal="center"/>
    </xf>
    <xf numFmtId="0" fontId="19" fillId="0" borderId="0" xfId="2" applyFont="1"/>
    <xf numFmtId="0" fontId="12" fillId="0" borderId="0" xfId="2" applyFont="1" applyFill="1" applyAlignment="1">
      <alignment horizontal="right"/>
    </xf>
    <xf numFmtId="0" fontId="21" fillId="0" borderId="10" xfId="3" applyFont="1" applyBorder="1"/>
    <xf numFmtId="4" fontId="15" fillId="0" borderId="24" xfId="1" applyNumberFormat="1" applyFont="1" applyBorder="1" applyAlignment="1">
      <alignment horizontal="center"/>
    </xf>
    <xf numFmtId="4" fontId="15" fillId="0" borderId="25" xfId="1" applyNumberFormat="1" applyFont="1" applyBorder="1" applyAlignment="1">
      <alignment horizontal="center"/>
    </xf>
    <xf numFmtId="0" fontId="15" fillId="0" borderId="0" xfId="3" applyFont="1" applyBorder="1"/>
    <xf numFmtId="4" fontId="15" fillId="0" borderId="0" xfId="3" applyNumberFormat="1" applyFont="1" applyFill="1" applyBorder="1" applyAlignment="1">
      <alignment horizontal="center"/>
    </xf>
    <xf numFmtId="4" fontId="15" fillId="0" borderId="0" xfId="3" applyNumberFormat="1" applyFont="1" applyBorder="1" applyAlignment="1">
      <alignment horizontal="center"/>
    </xf>
    <xf numFmtId="0" fontId="22" fillId="0" borderId="0" xfId="4" applyFont="1" applyFill="1"/>
    <xf numFmtId="0" fontId="9" fillId="0" borderId="0" xfId="4" applyFont="1" applyFill="1"/>
    <xf numFmtId="0" fontId="23" fillId="0" borderId="0" xfId="4" applyFont="1" applyFill="1" applyAlignment="1">
      <alignment horizontal="center"/>
    </xf>
    <xf numFmtId="0" fontId="12" fillId="0" borderId="0" xfId="4" applyFont="1" applyFill="1"/>
    <xf numFmtId="3" fontId="12" fillId="0" borderId="0" xfId="1" applyNumberFormat="1" applyFont="1" applyFill="1" applyAlignment="1">
      <alignment horizontal="right"/>
    </xf>
    <xf numFmtId="0" fontId="24" fillId="0" borderId="0" xfId="4" applyFont="1" applyFill="1"/>
    <xf numFmtId="0" fontId="25" fillId="0" borderId="0" xfId="4" applyFont="1" applyFill="1" applyAlignment="1">
      <alignment horizontal="center"/>
    </xf>
    <xf numFmtId="0" fontId="14" fillId="0" borderId="0" xfId="4" applyFont="1" applyFill="1"/>
    <xf numFmtId="0" fontId="26" fillId="0" borderId="0" xfId="4" applyFont="1" applyFill="1"/>
    <xf numFmtId="0" fontId="27" fillId="0" borderId="0" xfId="4" applyFont="1" applyFill="1" applyAlignment="1">
      <alignment horizontal="center"/>
    </xf>
    <xf numFmtId="0" fontId="28" fillId="0" borderId="0" xfId="4" applyFont="1" applyFill="1"/>
    <xf numFmtId="3" fontId="29" fillId="0" borderId="0" xfId="4" applyNumberFormat="1" applyFont="1" applyFill="1" applyAlignment="1">
      <alignment horizontal="right"/>
    </xf>
    <xf numFmtId="3" fontId="21" fillId="0" borderId="26" xfId="5" applyNumberFormat="1" applyFont="1" applyFill="1" applyBorder="1"/>
    <xf numFmtId="3" fontId="21" fillId="0" borderId="27" xfId="5" applyNumberFormat="1" applyFont="1" applyFill="1" applyBorder="1" applyAlignment="1">
      <alignment horizontal="center"/>
    </xf>
    <xf numFmtId="3" fontId="21" fillId="0" borderId="28" xfId="5" applyNumberFormat="1" applyFont="1" applyFill="1" applyBorder="1" applyAlignment="1">
      <alignment horizontal="center"/>
    </xf>
    <xf numFmtId="3" fontId="21" fillId="0" borderId="29" xfId="5" applyNumberFormat="1" applyFont="1" applyFill="1" applyBorder="1" applyAlignment="1">
      <alignment horizontal="center"/>
    </xf>
    <xf numFmtId="3" fontId="21" fillId="0" borderId="30" xfId="5" applyNumberFormat="1" applyFont="1" applyFill="1" applyBorder="1"/>
    <xf numFmtId="0" fontId="21" fillId="0" borderId="31" xfId="4" applyFont="1" applyFill="1" applyBorder="1" applyAlignment="1">
      <alignment horizontal="center"/>
    </xf>
    <xf numFmtId="0" fontId="21" fillId="0" borderId="32" xfId="4" applyFont="1" applyFill="1" applyBorder="1" applyAlignment="1">
      <alignment horizontal="center"/>
    </xf>
    <xf numFmtId="0" fontId="21" fillId="0" borderId="33" xfId="4" applyFont="1" applyFill="1" applyBorder="1" applyAlignment="1">
      <alignment horizontal="center"/>
    </xf>
    <xf numFmtId="3" fontId="21" fillId="0" borderId="34" xfId="5" applyNumberFormat="1" applyFont="1" applyFill="1" applyBorder="1"/>
    <xf numFmtId="3" fontId="21" fillId="0" borderId="19" xfId="5" applyNumberFormat="1" applyFont="1" applyFill="1" applyBorder="1" applyAlignment="1">
      <alignment horizontal="center"/>
    </xf>
    <xf numFmtId="3" fontId="21" fillId="0" borderId="25" xfId="5" applyNumberFormat="1" applyFont="1" applyFill="1" applyBorder="1" applyAlignment="1">
      <alignment horizontal="center"/>
    </xf>
    <xf numFmtId="3" fontId="21" fillId="0" borderId="35" xfId="5" applyNumberFormat="1" applyFont="1" applyFill="1" applyBorder="1" applyAlignment="1">
      <alignment horizontal="center"/>
    </xf>
    <xf numFmtId="3" fontId="13" fillId="0" borderId="34" xfId="5" applyNumberFormat="1" applyFont="1" applyFill="1" applyBorder="1"/>
    <xf numFmtId="3" fontId="14" fillId="0" borderId="19" xfId="5" applyNumberFormat="1" applyFont="1" applyFill="1" applyBorder="1" applyAlignment="1">
      <alignment horizontal="right"/>
    </xf>
    <xf numFmtId="3" fontId="14" fillId="0" borderId="12" xfId="5" applyNumberFormat="1" applyFont="1" applyFill="1" applyBorder="1" applyAlignment="1">
      <alignment horizontal="right"/>
    </xf>
    <xf numFmtId="49" fontId="30" fillId="0" borderId="34" xfId="4" applyNumberFormat="1" applyFont="1" applyFill="1" applyBorder="1" applyAlignment="1">
      <alignment vertical="top" wrapText="1"/>
    </xf>
    <xf numFmtId="3" fontId="30" fillId="0" borderId="10" xfId="4" applyNumberFormat="1" applyFont="1" applyFill="1" applyBorder="1" applyAlignment="1">
      <alignment vertical="top"/>
    </xf>
    <xf numFmtId="3" fontId="30" fillId="0" borderId="12" xfId="4" applyNumberFormat="1" applyFont="1" applyFill="1" applyBorder="1" applyAlignment="1">
      <alignment vertical="top"/>
    </xf>
    <xf numFmtId="49" fontId="29" fillId="0" borderId="36" xfId="4" applyNumberFormat="1" applyFont="1" applyFill="1" applyBorder="1" applyAlignment="1">
      <alignment vertical="top" wrapText="1"/>
    </xf>
    <xf numFmtId="3" fontId="12" fillId="0" borderId="13" xfId="1" applyNumberFormat="1" applyFont="1" applyBorder="1"/>
    <xf numFmtId="3" fontId="12" fillId="0" borderId="15" xfId="1" applyNumberFormat="1" applyFont="1" applyBorder="1"/>
    <xf numFmtId="49" fontId="29" fillId="0" borderId="37" xfId="4" applyNumberFormat="1" applyFont="1" applyFill="1" applyBorder="1" applyAlignment="1">
      <alignment vertical="top" wrapText="1"/>
    </xf>
    <xf numFmtId="3" fontId="12" fillId="0" borderId="5" xfId="1" applyNumberFormat="1" applyFont="1" applyBorder="1"/>
    <xf numFmtId="3" fontId="12" fillId="0" borderId="6" xfId="1" applyNumberFormat="1" applyFont="1" applyBorder="1"/>
    <xf numFmtId="3" fontId="12" fillId="0" borderId="5" xfId="1" applyNumberFormat="1" applyFont="1" applyFill="1" applyBorder="1"/>
    <xf numFmtId="49" fontId="29" fillId="0" borderId="38" xfId="4" applyNumberFormat="1" applyFont="1" applyFill="1" applyBorder="1" applyAlignment="1">
      <alignment vertical="top" wrapText="1"/>
    </xf>
    <xf numFmtId="3" fontId="12" fillId="0" borderId="7" xfId="1" applyNumberFormat="1" applyFont="1" applyBorder="1"/>
    <xf numFmtId="3" fontId="12" fillId="0" borderId="9" xfId="1" applyNumberFormat="1" applyFont="1" applyBorder="1"/>
    <xf numFmtId="49" fontId="31" fillId="0" borderId="39" xfId="4" applyNumberFormat="1" applyFont="1" applyFill="1" applyBorder="1" applyAlignment="1">
      <alignment vertical="top" wrapText="1"/>
    </xf>
    <xf numFmtId="3" fontId="31" fillId="0" borderId="10" xfId="4" applyNumberFormat="1" applyFont="1" applyFill="1" applyBorder="1" applyAlignment="1">
      <alignment vertical="top"/>
    </xf>
    <xf numFmtId="3" fontId="31" fillId="0" borderId="12" xfId="4" applyNumberFormat="1" applyFont="1" applyFill="1" applyBorder="1" applyAlignment="1">
      <alignment vertical="top"/>
    </xf>
    <xf numFmtId="49" fontId="31" fillId="0" borderId="40" xfId="4" applyNumberFormat="1" applyFont="1" applyFill="1" applyBorder="1" applyAlignment="1">
      <alignment vertical="top" wrapText="1"/>
    </xf>
    <xf numFmtId="3" fontId="31" fillId="0" borderId="19" xfId="4" applyNumberFormat="1" applyFont="1" applyFill="1" applyBorder="1" applyAlignment="1">
      <alignment vertical="top"/>
    </xf>
    <xf numFmtId="3" fontId="31" fillId="0" borderId="41" xfId="4" applyNumberFormat="1" applyFont="1" applyFill="1" applyBorder="1" applyAlignment="1">
      <alignment vertical="top"/>
    </xf>
    <xf numFmtId="3" fontId="31" fillId="0" borderId="25" xfId="4" applyNumberFormat="1" applyFont="1" applyFill="1" applyBorder="1" applyAlignment="1">
      <alignment vertical="top"/>
    </xf>
    <xf numFmtId="49" fontId="29" fillId="0" borderId="42" xfId="4" applyNumberFormat="1" applyFont="1" applyFill="1" applyBorder="1" applyAlignment="1">
      <alignment vertical="top" wrapText="1"/>
    </xf>
    <xf numFmtId="49" fontId="29" fillId="0" borderId="43" xfId="4" applyNumberFormat="1" applyFont="1" applyFill="1" applyBorder="1" applyAlignment="1">
      <alignment vertical="top" wrapText="1"/>
    </xf>
    <xf numFmtId="49" fontId="30" fillId="0" borderId="40" xfId="4" applyNumberFormat="1" applyFont="1" applyFill="1" applyBorder="1" applyAlignment="1">
      <alignment vertical="top" wrapText="1"/>
    </xf>
    <xf numFmtId="3" fontId="30" fillId="0" borderId="44" xfId="4" applyNumberFormat="1" applyFont="1" applyFill="1" applyBorder="1" applyAlignment="1">
      <alignment vertical="top"/>
    </xf>
    <xf numFmtId="3" fontId="30" fillId="0" borderId="45" xfId="4" applyNumberFormat="1" applyFont="1" applyFill="1" applyBorder="1" applyAlignment="1">
      <alignment vertical="top"/>
    </xf>
    <xf numFmtId="49" fontId="31" fillId="0" borderId="46" xfId="4" applyNumberFormat="1" applyFont="1" applyFill="1" applyBorder="1" applyAlignment="1">
      <alignment vertical="top" wrapText="1"/>
    </xf>
    <xf numFmtId="3" fontId="31" fillId="0" borderId="47" xfId="4" applyNumberFormat="1" applyFont="1" applyFill="1" applyBorder="1" applyAlignment="1">
      <alignment vertical="top"/>
    </xf>
    <xf numFmtId="3" fontId="31" fillId="0" borderId="48" xfId="4" applyNumberFormat="1" applyFont="1" applyFill="1" applyBorder="1" applyAlignment="1">
      <alignment vertical="top"/>
    </xf>
    <xf numFmtId="49" fontId="29" fillId="0" borderId="49" xfId="4" applyNumberFormat="1" applyFont="1" applyFill="1" applyBorder="1" applyAlignment="1">
      <alignment vertical="top" wrapText="1"/>
    </xf>
    <xf numFmtId="49" fontId="29" fillId="0" borderId="50" xfId="4" applyNumberFormat="1" applyFont="1" applyFill="1" applyBorder="1" applyAlignment="1">
      <alignment vertical="top" wrapText="1"/>
    </xf>
    <xf numFmtId="49" fontId="29" fillId="0" borderId="51" xfId="4" applyNumberFormat="1" applyFont="1" applyFill="1" applyBorder="1" applyAlignment="1">
      <alignment vertical="top" wrapText="1"/>
    </xf>
    <xf numFmtId="3" fontId="12" fillId="0" borderId="16" xfId="1" applyNumberFormat="1" applyFont="1" applyBorder="1"/>
    <xf numFmtId="3" fontId="12" fillId="0" borderId="18" xfId="1" applyNumberFormat="1" applyFont="1" applyBorder="1"/>
    <xf numFmtId="49" fontId="29" fillId="0" borderId="52" xfId="4" applyNumberFormat="1" applyFont="1" applyFill="1" applyBorder="1" applyAlignment="1">
      <alignment vertical="top" wrapText="1"/>
    </xf>
    <xf numFmtId="3" fontId="12" fillId="0" borderId="44" xfId="1" applyNumberFormat="1" applyFont="1" applyBorder="1"/>
    <xf numFmtId="3" fontId="12" fillId="0" borderId="45" xfId="1" applyNumberFormat="1" applyFont="1" applyBorder="1"/>
    <xf numFmtId="3" fontId="30" fillId="0" borderId="44" xfId="1" applyNumberFormat="1" applyFont="1" applyBorder="1"/>
    <xf numFmtId="3" fontId="30" fillId="0" borderId="45" xfId="1" applyNumberFormat="1" applyFont="1" applyBorder="1"/>
    <xf numFmtId="49" fontId="32" fillId="0" borderId="0" xfId="4" applyNumberFormat="1" applyFont="1" applyFill="1" applyBorder="1" applyAlignment="1">
      <alignment vertical="top"/>
    </xf>
    <xf numFmtId="3" fontId="32" fillId="0" borderId="0" xfId="4" applyNumberFormat="1" applyFont="1" applyFill="1" applyBorder="1" applyAlignment="1">
      <alignment vertical="top"/>
    </xf>
    <xf numFmtId="3" fontId="32" fillId="0" borderId="0" xfId="4" applyNumberFormat="1" applyFont="1" applyFill="1"/>
    <xf numFmtId="0" fontId="29" fillId="0" borderId="0" xfId="4" applyFont="1" applyFill="1"/>
    <xf numFmtId="3" fontId="29" fillId="0" borderId="0" xfId="4" applyNumberFormat="1" applyFont="1" applyFill="1" applyBorder="1"/>
    <xf numFmtId="3" fontId="33" fillId="0" borderId="53" xfId="4" applyNumberFormat="1" applyFont="1" applyFill="1" applyBorder="1" applyAlignment="1">
      <alignment vertical="top" wrapText="1"/>
    </xf>
    <xf numFmtId="3" fontId="9" fillId="0" borderId="5" xfId="1" applyNumberFormat="1" applyFont="1" applyFill="1" applyBorder="1"/>
    <xf numFmtId="3" fontId="9" fillId="0" borderId="7" xfId="1" applyNumberFormat="1" applyFont="1" applyFill="1" applyBorder="1"/>
    <xf numFmtId="3" fontId="9" fillId="0" borderId="0" xfId="1" applyNumberFormat="1" applyFont="1" applyFill="1"/>
    <xf numFmtId="3" fontId="33" fillId="0" borderId="64" xfId="4" applyNumberFormat="1" applyFont="1" applyFill="1" applyBorder="1" applyAlignment="1">
      <alignment horizontal="center" vertical="top"/>
    </xf>
    <xf numFmtId="3" fontId="33" fillId="0" borderId="3" xfId="4" applyNumberFormat="1" applyFont="1" applyFill="1" applyBorder="1" applyAlignment="1">
      <alignment horizontal="center" vertical="top"/>
    </xf>
    <xf numFmtId="3" fontId="33" fillId="0" borderId="20" xfId="4" applyNumberFormat="1" applyFont="1" applyFill="1" applyBorder="1" applyAlignment="1">
      <alignment horizontal="center" vertical="top"/>
    </xf>
    <xf numFmtId="3" fontId="33" fillId="0" borderId="4" xfId="4" applyNumberFormat="1" applyFont="1" applyFill="1" applyBorder="1" applyAlignment="1">
      <alignment horizontal="center" vertical="top"/>
    </xf>
    <xf numFmtId="3" fontId="9" fillId="0" borderId="1" xfId="1" applyNumberFormat="1" applyFont="1" applyFill="1" applyBorder="1" applyAlignment="1">
      <alignment horizontal="center"/>
    </xf>
    <xf numFmtId="3" fontId="9" fillId="0" borderId="6" xfId="1" applyNumberFormat="1" applyFont="1" applyFill="1" applyBorder="1" applyAlignment="1">
      <alignment horizontal="center"/>
    </xf>
    <xf numFmtId="3" fontId="9" fillId="0" borderId="8" xfId="1" applyNumberFormat="1" applyFont="1" applyFill="1" applyBorder="1" applyAlignment="1">
      <alignment horizontal="center"/>
    </xf>
    <xf numFmtId="3" fontId="9" fillId="0" borderId="9" xfId="1" applyNumberFormat="1" applyFont="1" applyFill="1" applyBorder="1" applyAlignment="1">
      <alignment horizontal="center"/>
    </xf>
    <xf numFmtId="4" fontId="9" fillId="0" borderId="0" xfId="1" applyNumberFormat="1" applyFont="1" applyFill="1"/>
    <xf numFmtId="4" fontId="33" fillId="0" borderId="53" xfId="4" applyNumberFormat="1" applyFont="1" applyFill="1" applyBorder="1" applyAlignment="1">
      <alignment vertical="top" wrapText="1"/>
    </xf>
    <xf numFmtId="4" fontId="33" fillId="0" borderId="64" xfId="4" applyNumberFormat="1" applyFont="1" applyFill="1" applyBorder="1" applyAlignment="1">
      <alignment horizontal="center" vertical="top"/>
    </xf>
    <xf numFmtId="4" fontId="33" fillId="0" borderId="3" xfId="4" applyNumberFormat="1" applyFont="1" applyFill="1" applyBorder="1" applyAlignment="1">
      <alignment horizontal="center" vertical="top"/>
    </xf>
    <xf numFmtId="4" fontId="33" fillId="0" borderId="20" xfId="4" applyNumberFormat="1" applyFont="1" applyFill="1" applyBorder="1" applyAlignment="1">
      <alignment horizontal="center" vertical="top"/>
    </xf>
    <xf numFmtId="4" fontId="33" fillId="0" borderId="4" xfId="4" applyNumberFormat="1" applyFont="1" applyFill="1" applyBorder="1" applyAlignment="1">
      <alignment horizontal="center" vertical="top"/>
    </xf>
    <xf numFmtId="4" fontId="9" fillId="0" borderId="1" xfId="1" applyNumberFormat="1" applyFont="1" applyFill="1" applyBorder="1"/>
    <xf numFmtId="4" fontId="9" fillId="0" borderId="6" xfId="1" applyNumberFormat="1" applyFont="1" applyFill="1" applyBorder="1"/>
    <xf numFmtId="4" fontId="9" fillId="0" borderId="8" xfId="1" applyNumberFormat="1" applyFont="1" applyFill="1" applyBorder="1"/>
    <xf numFmtId="4" fontId="9" fillId="0" borderId="9" xfId="1" applyNumberFormat="1" applyFont="1" applyFill="1" applyBorder="1"/>
    <xf numFmtId="0" fontId="34" fillId="0" borderId="0" xfId="1" applyFont="1" applyFill="1"/>
    <xf numFmtId="0" fontId="35" fillId="0" borderId="0" xfId="1" applyFont="1"/>
    <xf numFmtId="0" fontId="12" fillId="0" borderId="0" xfId="1" applyFont="1" applyFill="1"/>
    <xf numFmtId="0" fontId="0" fillId="0" borderId="0" xfId="0" applyBorder="1"/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3" fontId="15" fillId="0" borderId="21" xfId="1" applyNumberFormat="1" applyFont="1" applyFill="1" applyBorder="1" applyAlignment="1">
      <alignment horizontal="center"/>
    </xf>
    <xf numFmtId="3" fontId="15" fillId="0" borderId="22" xfId="1" applyNumberFormat="1" applyFont="1" applyFill="1" applyBorder="1" applyAlignment="1">
      <alignment horizontal="center"/>
    </xf>
    <xf numFmtId="3" fontId="15" fillId="0" borderId="23" xfId="1" applyNumberFormat="1" applyFont="1" applyFill="1" applyBorder="1" applyAlignment="1">
      <alignment horizontal="center"/>
    </xf>
    <xf numFmtId="0" fontId="15" fillId="0" borderId="20" xfId="3" applyFont="1" applyBorder="1" applyAlignment="1"/>
    <xf numFmtId="0" fontId="12" fillId="0" borderId="0" xfId="2" applyFont="1" applyAlignment="1"/>
    <xf numFmtId="0" fontId="21" fillId="0" borderId="21" xfId="3" applyFont="1" applyBorder="1" applyAlignment="1">
      <alignment horizontal="center"/>
    </xf>
    <xf numFmtId="0" fontId="21" fillId="0" borderId="22" xfId="3" applyFont="1" applyBorder="1" applyAlignment="1">
      <alignment horizontal="center"/>
    </xf>
    <xf numFmtId="0" fontId="21" fillId="0" borderId="23" xfId="3" applyFont="1" applyBorder="1" applyAlignment="1">
      <alignment horizontal="center"/>
    </xf>
    <xf numFmtId="49" fontId="10" fillId="0" borderId="0" xfId="1" applyNumberFormat="1" applyFont="1" applyFill="1" applyAlignment="1">
      <alignment horizontal="center"/>
    </xf>
    <xf numFmtId="3" fontId="33" fillId="0" borderId="54" xfId="4" applyNumberFormat="1" applyFont="1" applyFill="1" applyBorder="1" applyAlignment="1">
      <alignment horizontal="center" vertical="top"/>
    </xf>
    <xf numFmtId="3" fontId="33" fillId="0" borderId="55" xfId="4" applyNumberFormat="1" applyFont="1" applyFill="1" applyBorder="1" applyAlignment="1">
      <alignment horizontal="center" vertical="top"/>
    </xf>
    <xf numFmtId="3" fontId="33" fillId="0" borderId="56" xfId="4" applyNumberFormat="1" applyFont="1" applyFill="1" applyBorder="1" applyAlignment="1">
      <alignment horizontal="center" vertical="top"/>
    </xf>
    <xf numFmtId="3" fontId="33" fillId="0" borderId="57" xfId="4" applyNumberFormat="1" applyFont="1" applyFill="1" applyBorder="1" applyAlignment="1">
      <alignment horizontal="center" vertical="top"/>
    </xf>
    <xf numFmtId="3" fontId="9" fillId="0" borderId="58" xfId="1" applyNumberFormat="1" applyFont="1" applyFill="1" applyBorder="1" applyAlignment="1">
      <alignment horizontal="center"/>
    </xf>
    <xf numFmtId="3" fontId="9" fillId="0" borderId="59" xfId="1" applyNumberFormat="1" applyFont="1" applyFill="1" applyBorder="1" applyAlignment="1">
      <alignment horizontal="center"/>
    </xf>
    <xf numFmtId="3" fontId="9" fillId="0" borderId="60" xfId="1" applyNumberFormat="1" applyFont="1" applyFill="1" applyBorder="1" applyAlignment="1">
      <alignment horizontal="center"/>
    </xf>
    <xf numFmtId="3" fontId="9" fillId="0" borderId="61" xfId="1" applyNumberFormat="1" applyFont="1" applyFill="1" applyBorder="1" applyAlignment="1">
      <alignment horizontal="center"/>
    </xf>
    <xf numFmtId="3" fontId="9" fillId="0" borderId="62" xfId="1" applyNumberFormat="1" applyFont="1" applyFill="1" applyBorder="1" applyAlignment="1">
      <alignment horizontal="center"/>
    </xf>
    <xf numFmtId="3" fontId="9" fillId="0" borderId="63" xfId="1" applyNumberFormat="1" applyFont="1" applyFill="1" applyBorder="1" applyAlignment="1">
      <alignment horizontal="center"/>
    </xf>
  </cellXfs>
  <cellStyles count="6">
    <cellStyle name="Normální" xfId="0" builtinId="0"/>
    <cellStyle name="Normální 2" xfId="3"/>
    <cellStyle name="Normální 3" xfId="1"/>
    <cellStyle name="Normální 4 2" xfId="4"/>
    <cellStyle name="normální_List1" xfId="2"/>
    <cellStyle name="normální_List1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2" name="TextovéPole 1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403860</xdr:colOff>
      <xdr:row>63</xdr:row>
      <xdr:rowOff>158115</xdr:rowOff>
    </xdr:from>
    <xdr:ext cx="184731" cy="407863"/>
    <xdr:sp macro="" textlink="">
      <xdr:nvSpPr>
        <xdr:cNvPr id="3" name="TextovéPole 1"/>
        <xdr:cNvSpPr txBox="1"/>
      </xdr:nvSpPr>
      <xdr:spPr>
        <a:xfrm>
          <a:off x="403860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4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5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6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7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8" name="TextovéPole 7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9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10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403860</xdr:colOff>
      <xdr:row>63</xdr:row>
      <xdr:rowOff>158115</xdr:rowOff>
    </xdr:from>
    <xdr:ext cx="184731" cy="407863"/>
    <xdr:sp macro="" textlink="">
      <xdr:nvSpPr>
        <xdr:cNvPr id="11" name="TextovéPole 1"/>
        <xdr:cNvSpPr txBox="1"/>
      </xdr:nvSpPr>
      <xdr:spPr>
        <a:xfrm>
          <a:off x="403860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12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13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14" name="TextovéPole 13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15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16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403860</xdr:colOff>
      <xdr:row>63</xdr:row>
      <xdr:rowOff>158115</xdr:rowOff>
    </xdr:from>
    <xdr:ext cx="184731" cy="407863"/>
    <xdr:sp macro="" textlink="">
      <xdr:nvSpPr>
        <xdr:cNvPr id="17" name="TextovéPole 1"/>
        <xdr:cNvSpPr txBox="1"/>
      </xdr:nvSpPr>
      <xdr:spPr>
        <a:xfrm>
          <a:off x="403860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18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19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20" name="TextovéPole 19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21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22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403860</xdr:colOff>
      <xdr:row>63</xdr:row>
      <xdr:rowOff>158115</xdr:rowOff>
    </xdr:from>
    <xdr:ext cx="184731" cy="407863"/>
    <xdr:sp macro="" textlink="">
      <xdr:nvSpPr>
        <xdr:cNvPr id="23" name="TextovéPole 1"/>
        <xdr:cNvSpPr txBox="1"/>
      </xdr:nvSpPr>
      <xdr:spPr>
        <a:xfrm>
          <a:off x="403860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24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25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26" name="TextovéPole 25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27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28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403860</xdr:colOff>
      <xdr:row>63</xdr:row>
      <xdr:rowOff>158115</xdr:rowOff>
    </xdr:from>
    <xdr:ext cx="184731" cy="407863"/>
    <xdr:sp macro="" textlink="">
      <xdr:nvSpPr>
        <xdr:cNvPr id="29" name="TextovéPole 1"/>
        <xdr:cNvSpPr txBox="1"/>
      </xdr:nvSpPr>
      <xdr:spPr>
        <a:xfrm>
          <a:off x="403860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30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413385</xdr:colOff>
      <xdr:row>63</xdr:row>
      <xdr:rowOff>158115</xdr:rowOff>
    </xdr:from>
    <xdr:ext cx="184731" cy="407863"/>
    <xdr:sp macro="" textlink="">
      <xdr:nvSpPr>
        <xdr:cNvPr id="31" name="TextovéPole 1"/>
        <xdr:cNvSpPr txBox="1"/>
      </xdr:nvSpPr>
      <xdr:spPr>
        <a:xfrm>
          <a:off x="413385" y="11340465"/>
          <a:ext cx="184731" cy="4078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32" name="TextovéPole 31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33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34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12</xdr:row>
      <xdr:rowOff>81915</xdr:rowOff>
    </xdr:from>
    <xdr:ext cx="184731" cy="264560"/>
    <xdr:sp macro="" textlink="">
      <xdr:nvSpPr>
        <xdr:cNvPr id="35" name="TextovéPole 34"/>
        <xdr:cNvSpPr txBox="1"/>
      </xdr:nvSpPr>
      <xdr:spPr>
        <a:xfrm>
          <a:off x="2289810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36" name="TextovéPole 1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3810</xdr:colOff>
      <xdr:row>13</xdr:row>
      <xdr:rowOff>81915</xdr:rowOff>
    </xdr:from>
    <xdr:ext cx="184731" cy="714312"/>
    <xdr:sp macro="" textlink="">
      <xdr:nvSpPr>
        <xdr:cNvPr id="37" name="TextovéPole 4"/>
        <xdr:cNvSpPr txBox="1"/>
      </xdr:nvSpPr>
      <xdr:spPr>
        <a:xfrm>
          <a:off x="2289810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38" name="TextovéPole 37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39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40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41" name="TextovéPole 40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2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3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44" name="TextovéPole 43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5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6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47" name="TextovéPole 46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8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49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50" name="TextovéPole 49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1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2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53" name="TextovéPole 52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4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5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56" name="TextovéPole 55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7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58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59" name="TextovéPole 58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0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1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62" name="TextovéPole 61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3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4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65" name="TextovéPole 64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6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7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68" name="TextovéPole 67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69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0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71" name="TextovéPole 70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2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3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74" name="TextovéPole 73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5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6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77" name="TextovéPole 76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8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79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80" name="TextovéPole 79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1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2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83" name="TextovéPole 82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4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5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86" name="TextovéPole 85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7" name="TextovéPole 1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264560"/>
    <xdr:sp macro="" textlink="">
      <xdr:nvSpPr>
        <xdr:cNvPr id="88" name="TextovéPole 4"/>
        <xdr:cNvSpPr txBox="1"/>
      </xdr:nvSpPr>
      <xdr:spPr>
        <a:xfrm>
          <a:off x="4223385" y="26250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89" name="TextovéPole 88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0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1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92" name="TextovéPole 91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3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4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95" name="TextovéPole 94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6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7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98" name="TextovéPole 97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99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0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01" name="TextovéPole 100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2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3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04" name="TextovéPole 103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5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6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07" name="TextovéPole 106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8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09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10" name="TextovéPole 109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1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2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13" name="TextovéPole 112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4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5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16" name="TextovéPole 115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7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18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19" name="TextovéPole 118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0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1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22" name="TextovéPole 121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3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4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25" name="TextovéPole 124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6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7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28" name="TextovéPole 127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29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0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31" name="TextovéPole 130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2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3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34" name="TextovéPole 133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5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6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37" name="TextovéPole 136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8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39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40" name="TextovéPole 139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1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2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43" name="TextovéPole 142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4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5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46" name="TextovéPole 145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7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48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12</xdr:row>
      <xdr:rowOff>81915</xdr:rowOff>
    </xdr:from>
    <xdr:ext cx="184731" cy="264560"/>
    <xdr:sp macro="" textlink="">
      <xdr:nvSpPr>
        <xdr:cNvPr id="149" name="TextovéPole 148"/>
        <xdr:cNvSpPr txBox="1"/>
      </xdr:nvSpPr>
      <xdr:spPr>
        <a:xfrm>
          <a:off x="4223385" y="2301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50" name="TextovéPole 1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3810</xdr:colOff>
      <xdr:row>13</xdr:row>
      <xdr:rowOff>81915</xdr:rowOff>
    </xdr:from>
    <xdr:ext cx="184731" cy="714312"/>
    <xdr:sp macro="" textlink="">
      <xdr:nvSpPr>
        <xdr:cNvPr id="151" name="TextovéPole 4"/>
        <xdr:cNvSpPr txBox="1"/>
      </xdr:nvSpPr>
      <xdr:spPr>
        <a:xfrm>
          <a:off x="4223385" y="2625090"/>
          <a:ext cx="184731" cy="7143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7"/>
  <sheetViews>
    <sheetView tabSelected="1" view="pageLayout" zoomScaleNormal="100" workbookViewId="0">
      <selection activeCell="H1" sqref="H1"/>
    </sheetView>
  </sheetViews>
  <sheetFormatPr defaultRowHeight="15" x14ac:dyDescent="0.25"/>
  <cols>
    <col min="1" max="2" width="12.7109375" customWidth="1"/>
    <col min="3" max="3" width="49.140625" bestFit="1" customWidth="1"/>
    <col min="4" max="8" width="12.7109375" customWidth="1"/>
  </cols>
  <sheetData>
    <row r="1" spans="1:8" ht="18" x14ac:dyDescent="0.25">
      <c r="A1" s="1" t="s">
        <v>0</v>
      </c>
      <c r="B1" s="2"/>
      <c r="C1" s="2"/>
      <c r="D1" s="3"/>
      <c r="E1" s="3"/>
      <c r="F1" s="3"/>
      <c r="G1" s="2"/>
      <c r="H1" s="4" t="s">
        <v>274</v>
      </c>
    </row>
    <row r="2" spans="1:8" x14ac:dyDescent="0.25">
      <c r="A2" s="2"/>
      <c r="B2" s="2"/>
      <c r="C2" s="2"/>
      <c r="D2" s="3"/>
      <c r="E2" s="3"/>
      <c r="F2" s="3"/>
      <c r="G2" s="2"/>
      <c r="H2" s="5"/>
    </row>
    <row r="3" spans="1:8" x14ac:dyDescent="0.25">
      <c r="A3" s="2"/>
      <c r="B3" s="2"/>
      <c r="C3" s="2"/>
      <c r="D3" s="3"/>
      <c r="E3" s="3"/>
      <c r="F3" s="3"/>
      <c r="G3" s="2"/>
      <c r="H3" s="4" t="s">
        <v>1</v>
      </c>
    </row>
    <row r="4" spans="1:8" ht="25.5" x14ac:dyDescent="0.25">
      <c r="A4" s="6" t="s">
        <v>2</v>
      </c>
      <c r="B4" s="6" t="s">
        <v>3</v>
      </c>
      <c r="C4" s="6" t="s">
        <v>4</v>
      </c>
      <c r="D4" s="7" t="s">
        <v>5</v>
      </c>
      <c r="E4" s="7" t="s">
        <v>6</v>
      </c>
      <c r="F4" s="8" t="s">
        <v>7</v>
      </c>
      <c r="G4" s="9" t="s">
        <v>8</v>
      </c>
      <c r="H4" s="8" t="s">
        <v>9</v>
      </c>
    </row>
    <row r="5" spans="1:8" x14ac:dyDescent="0.25">
      <c r="A5" s="10" t="s">
        <v>10</v>
      </c>
      <c r="B5" s="10" t="s">
        <v>11</v>
      </c>
      <c r="C5" s="10" t="s">
        <v>12</v>
      </c>
      <c r="D5" s="11">
        <v>0</v>
      </c>
      <c r="E5" s="12">
        <v>0</v>
      </c>
      <c r="F5" s="11">
        <v>0</v>
      </c>
      <c r="G5" s="13">
        <v>0</v>
      </c>
      <c r="H5" s="11">
        <v>4211</v>
      </c>
    </row>
    <row r="6" spans="1:8" x14ac:dyDescent="0.25">
      <c r="A6" s="14" t="s">
        <v>10</v>
      </c>
      <c r="B6" s="14" t="s">
        <v>13</v>
      </c>
      <c r="C6" s="15"/>
      <c r="D6" s="16">
        <v>0</v>
      </c>
      <c r="E6" s="17">
        <v>0</v>
      </c>
      <c r="F6" s="16">
        <v>0</v>
      </c>
      <c r="G6" s="18">
        <v>0</v>
      </c>
      <c r="H6" s="16">
        <f>SUM(H5)</f>
        <v>4211</v>
      </c>
    </row>
    <row r="7" spans="1:8" x14ac:dyDescent="0.25">
      <c r="A7" s="10" t="s">
        <v>14</v>
      </c>
      <c r="B7" s="10" t="s">
        <v>15</v>
      </c>
      <c r="C7" s="19" t="s">
        <v>16</v>
      </c>
      <c r="D7" s="11">
        <v>0</v>
      </c>
      <c r="E7" s="12">
        <v>40</v>
      </c>
      <c r="F7" s="11">
        <v>40</v>
      </c>
      <c r="G7" s="13">
        <f t="shared" ref="G7:G105" si="0">F7*100/E7</f>
        <v>100</v>
      </c>
      <c r="H7" s="11">
        <v>40</v>
      </c>
    </row>
    <row r="8" spans="1:8" x14ac:dyDescent="0.25">
      <c r="A8" s="14" t="s">
        <v>14</v>
      </c>
      <c r="B8" s="14" t="s">
        <v>17</v>
      </c>
      <c r="C8" s="15"/>
      <c r="D8" s="16">
        <f>D7</f>
        <v>0</v>
      </c>
      <c r="E8" s="17">
        <f t="shared" ref="E8:F8" si="1">E7</f>
        <v>40</v>
      </c>
      <c r="F8" s="16">
        <f t="shared" si="1"/>
        <v>40</v>
      </c>
      <c r="G8" s="18">
        <f t="shared" si="0"/>
        <v>100</v>
      </c>
      <c r="H8" s="16">
        <f>SUM(H7)</f>
        <v>40</v>
      </c>
    </row>
    <row r="9" spans="1:8" x14ac:dyDescent="0.25">
      <c r="A9" s="10" t="s">
        <v>18</v>
      </c>
      <c r="B9" s="10" t="s">
        <v>19</v>
      </c>
      <c r="C9" s="20" t="s">
        <v>20</v>
      </c>
      <c r="D9" s="11">
        <v>0</v>
      </c>
      <c r="E9" s="12">
        <v>0</v>
      </c>
      <c r="F9" s="11">
        <v>0</v>
      </c>
      <c r="G9" s="13">
        <v>0</v>
      </c>
      <c r="H9" s="11">
        <v>4</v>
      </c>
    </row>
    <row r="10" spans="1:8" x14ac:dyDescent="0.25">
      <c r="A10" s="14" t="s">
        <v>18</v>
      </c>
      <c r="B10" s="16" t="s">
        <v>21</v>
      </c>
      <c r="C10" s="15"/>
      <c r="D10" s="16">
        <v>0</v>
      </c>
      <c r="E10" s="17">
        <v>0</v>
      </c>
      <c r="F10" s="16">
        <v>0</v>
      </c>
      <c r="G10" s="18">
        <v>0</v>
      </c>
      <c r="H10" s="16">
        <f>SUM(H9)</f>
        <v>4</v>
      </c>
    </row>
    <row r="11" spans="1:8" x14ac:dyDescent="0.25">
      <c r="A11" s="10" t="s">
        <v>22</v>
      </c>
      <c r="B11" s="10" t="s">
        <v>23</v>
      </c>
      <c r="C11" s="10" t="s">
        <v>24</v>
      </c>
      <c r="D11" s="11">
        <v>0</v>
      </c>
      <c r="E11" s="12">
        <v>64</v>
      </c>
      <c r="F11" s="11">
        <v>23</v>
      </c>
      <c r="G11" s="13">
        <f t="shared" si="0"/>
        <v>35.9375</v>
      </c>
      <c r="H11" s="11">
        <v>0</v>
      </c>
    </row>
    <row r="12" spans="1:8" x14ac:dyDescent="0.25">
      <c r="A12" s="10" t="s">
        <v>22</v>
      </c>
      <c r="B12" s="10" t="s">
        <v>19</v>
      </c>
      <c r="C12" s="10" t="s">
        <v>20</v>
      </c>
      <c r="D12" s="11">
        <v>133</v>
      </c>
      <c r="E12" s="12">
        <v>133</v>
      </c>
      <c r="F12" s="11">
        <v>133</v>
      </c>
      <c r="G12" s="13">
        <f t="shared" si="0"/>
        <v>100</v>
      </c>
      <c r="H12" s="11">
        <v>243</v>
      </c>
    </row>
    <row r="13" spans="1:8" x14ac:dyDescent="0.25">
      <c r="A13" s="10" t="s">
        <v>22</v>
      </c>
      <c r="B13" s="10" t="s">
        <v>25</v>
      </c>
      <c r="C13" s="10" t="s">
        <v>26</v>
      </c>
      <c r="D13" s="11">
        <v>43</v>
      </c>
      <c r="E13" s="12">
        <v>43</v>
      </c>
      <c r="F13" s="11">
        <v>20</v>
      </c>
      <c r="G13" s="13">
        <f t="shared" si="0"/>
        <v>46.511627906976742</v>
      </c>
      <c r="H13" s="11">
        <v>35</v>
      </c>
    </row>
    <row r="14" spans="1:8" x14ac:dyDescent="0.25">
      <c r="A14" s="14" t="s">
        <v>22</v>
      </c>
      <c r="B14" s="14" t="s">
        <v>27</v>
      </c>
      <c r="C14" s="14"/>
      <c r="D14" s="16">
        <f>SUM(D11:D13)</f>
        <v>176</v>
      </c>
      <c r="E14" s="17">
        <f>SUM(E11:E13)</f>
        <v>240</v>
      </c>
      <c r="F14" s="16">
        <f>SUM(F11:F13)</f>
        <v>176</v>
      </c>
      <c r="G14" s="18">
        <f t="shared" si="0"/>
        <v>73.333333333333329</v>
      </c>
      <c r="H14" s="16">
        <f>SUM(H11:H13)</f>
        <v>278</v>
      </c>
    </row>
    <row r="15" spans="1:8" x14ac:dyDescent="0.25">
      <c r="A15" s="10" t="s">
        <v>28</v>
      </c>
      <c r="B15" s="10" t="s">
        <v>29</v>
      </c>
      <c r="C15" s="10" t="s">
        <v>30</v>
      </c>
      <c r="D15" s="11">
        <v>4</v>
      </c>
      <c r="E15" s="12">
        <v>4</v>
      </c>
      <c r="F15" s="12">
        <v>0.36</v>
      </c>
      <c r="G15" s="21">
        <v>0</v>
      </c>
      <c r="H15" s="11">
        <v>0</v>
      </c>
    </row>
    <row r="16" spans="1:8" x14ac:dyDescent="0.25">
      <c r="A16" s="14" t="s">
        <v>28</v>
      </c>
      <c r="B16" s="22" t="s">
        <v>31</v>
      </c>
      <c r="C16" s="22"/>
      <c r="D16" s="16">
        <f>D15</f>
        <v>4</v>
      </c>
      <c r="E16" s="17">
        <f t="shared" ref="E16:F16" si="2">E15</f>
        <v>4</v>
      </c>
      <c r="F16" s="16">
        <f t="shared" si="2"/>
        <v>0.36</v>
      </c>
      <c r="G16" s="23">
        <v>0</v>
      </c>
      <c r="H16" s="16">
        <f>H15</f>
        <v>0</v>
      </c>
    </row>
    <row r="17" spans="1:8" x14ac:dyDescent="0.25">
      <c r="A17" s="10" t="s">
        <v>32</v>
      </c>
      <c r="B17" s="10" t="s">
        <v>29</v>
      </c>
      <c r="C17" s="10" t="s">
        <v>30</v>
      </c>
      <c r="D17" s="11">
        <v>600</v>
      </c>
      <c r="E17" s="12">
        <v>600</v>
      </c>
      <c r="F17" s="11">
        <v>600</v>
      </c>
      <c r="G17" s="13">
        <f t="shared" si="0"/>
        <v>100</v>
      </c>
      <c r="H17" s="11">
        <v>2400</v>
      </c>
    </row>
    <row r="18" spans="1:8" x14ac:dyDescent="0.25">
      <c r="A18" s="14" t="s">
        <v>32</v>
      </c>
      <c r="B18" s="14" t="s">
        <v>33</v>
      </c>
      <c r="C18" s="14"/>
      <c r="D18" s="16">
        <f>D17</f>
        <v>600</v>
      </c>
      <c r="E18" s="17">
        <f t="shared" ref="E18:H18" si="3">E17</f>
        <v>600</v>
      </c>
      <c r="F18" s="16">
        <f t="shared" si="3"/>
        <v>600</v>
      </c>
      <c r="G18" s="18">
        <f t="shared" si="0"/>
        <v>100</v>
      </c>
      <c r="H18" s="16">
        <f t="shared" si="3"/>
        <v>2400</v>
      </c>
    </row>
    <row r="19" spans="1:8" x14ac:dyDescent="0.25">
      <c r="A19" s="10" t="s">
        <v>34</v>
      </c>
      <c r="B19" s="10" t="s">
        <v>29</v>
      </c>
      <c r="C19" s="10" t="s">
        <v>30</v>
      </c>
      <c r="D19" s="24">
        <v>2375</v>
      </c>
      <c r="E19" s="25">
        <v>2375</v>
      </c>
      <c r="F19" s="24">
        <v>2375</v>
      </c>
      <c r="G19" s="26">
        <f t="shared" si="0"/>
        <v>100</v>
      </c>
      <c r="H19" s="11">
        <v>9499</v>
      </c>
    </row>
    <row r="20" spans="1:8" x14ac:dyDescent="0.25">
      <c r="A20" s="14" t="s">
        <v>34</v>
      </c>
      <c r="B20" s="14" t="s">
        <v>35</v>
      </c>
      <c r="C20" s="14"/>
      <c r="D20" s="16">
        <f>D19</f>
        <v>2375</v>
      </c>
      <c r="E20" s="17">
        <f t="shared" ref="E20:H20" si="4">E19</f>
        <v>2375</v>
      </c>
      <c r="F20" s="16">
        <f t="shared" si="4"/>
        <v>2375</v>
      </c>
      <c r="G20" s="18">
        <f t="shared" si="0"/>
        <v>100</v>
      </c>
      <c r="H20" s="16">
        <f t="shared" si="4"/>
        <v>9499</v>
      </c>
    </row>
    <row r="21" spans="1:8" x14ac:dyDescent="0.25">
      <c r="A21" s="10" t="s">
        <v>36</v>
      </c>
      <c r="B21" s="10" t="s">
        <v>29</v>
      </c>
      <c r="C21" s="10" t="s">
        <v>30</v>
      </c>
      <c r="D21" s="12">
        <v>2</v>
      </c>
      <c r="E21" s="12">
        <v>2</v>
      </c>
      <c r="F21" s="11">
        <v>0</v>
      </c>
      <c r="G21" s="13">
        <f t="shared" si="0"/>
        <v>0</v>
      </c>
      <c r="H21" s="11">
        <v>0</v>
      </c>
    </row>
    <row r="22" spans="1:8" x14ac:dyDescent="0.25">
      <c r="A22" s="14" t="s">
        <v>36</v>
      </c>
      <c r="B22" s="14" t="s">
        <v>37</v>
      </c>
      <c r="C22" s="14"/>
      <c r="D22" s="17">
        <f>D21</f>
        <v>2</v>
      </c>
      <c r="E22" s="17">
        <f t="shared" ref="E22:F22" si="5">E21</f>
        <v>2</v>
      </c>
      <c r="F22" s="16">
        <f t="shared" si="5"/>
        <v>0</v>
      </c>
      <c r="G22" s="18">
        <f t="shared" si="0"/>
        <v>0</v>
      </c>
      <c r="H22" s="16">
        <f>H21</f>
        <v>0</v>
      </c>
    </row>
    <row r="23" spans="1:8" x14ac:dyDescent="0.25">
      <c r="A23" s="10" t="s">
        <v>38</v>
      </c>
      <c r="B23" s="10" t="s">
        <v>39</v>
      </c>
      <c r="C23" s="10" t="s">
        <v>40</v>
      </c>
      <c r="D23" s="12">
        <v>4000</v>
      </c>
      <c r="E23" s="12">
        <v>2744</v>
      </c>
      <c r="F23" s="11">
        <v>1063</v>
      </c>
      <c r="G23" s="13">
        <f t="shared" si="0"/>
        <v>38.739067055393583</v>
      </c>
      <c r="H23" s="11">
        <v>1666</v>
      </c>
    </row>
    <row r="24" spans="1:8" x14ac:dyDescent="0.25">
      <c r="A24" s="10" t="s">
        <v>38</v>
      </c>
      <c r="B24" s="10" t="s">
        <v>39</v>
      </c>
      <c r="C24" s="10" t="s">
        <v>41</v>
      </c>
      <c r="D24" s="12">
        <v>50</v>
      </c>
      <c r="E24" s="12">
        <v>50</v>
      </c>
      <c r="F24" s="11">
        <v>48</v>
      </c>
      <c r="G24" s="13">
        <f t="shared" si="0"/>
        <v>96</v>
      </c>
      <c r="H24" s="11">
        <v>49</v>
      </c>
    </row>
    <row r="25" spans="1:8" x14ac:dyDescent="0.25">
      <c r="A25" s="14" t="s">
        <v>38</v>
      </c>
      <c r="B25" s="14" t="s">
        <v>39</v>
      </c>
      <c r="C25" s="14" t="s">
        <v>42</v>
      </c>
      <c r="D25" s="17">
        <f>D23+D24</f>
        <v>4050</v>
      </c>
      <c r="E25" s="17">
        <f t="shared" ref="E25:H25" si="6">E23+E24</f>
        <v>2794</v>
      </c>
      <c r="F25" s="17">
        <f t="shared" si="6"/>
        <v>1111</v>
      </c>
      <c r="G25" s="18">
        <f t="shared" si="0"/>
        <v>39.763779527559052</v>
      </c>
      <c r="H25" s="17">
        <f t="shared" si="6"/>
        <v>1715</v>
      </c>
    </row>
    <row r="26" spans="1:8" x14ac:dyDescent="0.25">
      <c r="A26" s="10" t="s">
        <v>38</v>
      </c>
      <c r="B26" s="10" t="s">
        <v>11</v>
      </c>
      <c r="C26" s="10" t="s">
        <v>43</v>
      </c>
      <c r="D26" s="12">
        <v>0</v>
      </c>
      <c r="E26" s="12">
        <v>1700</v>
      </c>
      <c r="F26" s="11">
        <v>1700</v>
      </c>
      <c r="G26" s="13">
        <f t="shared" si="0"/>
        <v>100</v>
      </c>
      <c r="H26" s="11">
        <v>0</v>
      </c>
    </row>
    <row r="27" spans="1:8" x14ac:dyDescent="0.25">
      <c r="A27" s="10" t="s">
        <v>38</v>
      </c>
      <c r="B27" s="10" t="s">
        <v>11</v>
      </c>
      <c r="C27" s="10" t="s">
        <v>44</v>
      </c>
      <c r="D27" s="12">
        <v>0</v>
      </c>
      <c r="E27" s="12">
        <v>5097</v>
      </c>
      <c r="F27" s="11">
        <v>5069</v>
      </c>
      <c r="G27" s="13">
        <f t="shared" si="0"/>
        <v>99.450657249362365</v>
      </c>
      <c r="H27" s="11">
        <v>0</v>
      </c>
    </row>
    <row r="28" spans="1:8" x14ac:dyDescent="0.25">
      <c r="A28" s="14" t="s">
        <v>38</v>
      </c>
      <c r="B28" s="22" t="s">
        <v>11</v>
      </c>
      <c r="C28" s="14" t="s">
        <v>12</v>
      </c>
      <c r="D28" s="17">
        <f>D26+D27</f>
        <v>0</v>
      </c>
      <c r="E28" s="17">
        <f t="shared" ref="E28:F28" si="7">E26+E27</f>
        <v>6797</v>
      </c>
      <c r="F28" s="17">
        <f t="shared" si="7"/>
        <v>6769</v>
      </c>
      <c r="G28" s="18">
        <f t="shared" si="0"/>
        <v>99.588053553038108</v>
      </c>
      <c r="H28" s="16">
        <v>0</v>
      </c>
    </row>
    <row r="29" spans="1:8" x14ac:dyDescent="0.25">
      <c r="A29" s="10" t="s">
        <v>45</v>
      </c>
      <c r="B29" s="10" t="s">
        <v>46</v>
      </c>
      <c r="C29" s="10" t="s">
        <v>47</v>
      </c>
      <c r="D29" s="12">
        <v>1500</v>
      </c>
      <c r="E29" s="12">
        <v>990</v>
      </c>
      <c r="F29" s="11">
        <v>550</v>
      </c>
      <c r="G29" s="13">
        <f t="shared" si="0"/>
        <v>55.555555555555557</v>
      </c>
      <c r="H29" s="11">
        <v>475</v>
      </c>
    </row>
    <row r="30" spans="1:8" x14ac:dyDescent="0.25">
      <c r="A30" s="10" t="s">
        <v>45</v>
      </c>
      <c r="B30" s="10" t="s">
        <v>48</v>
      </c>
      <c r="C30" s="10" t="s">
        <v>49</v>
      </c>
      <c r="D30" s="11">
        <v>0</v>
      </c>
      <c r="E30" s="12">
        <v>210</v>
      </c>
      <c r="F30" s="11">
        <v>157</v>
      </c>
      <c r="G30" s="13">
        <f t="shared" si="0"/>
        <v>74.761904761904759</v>
      </c>
      <c r="H30" s="11">
        <v>206</v>
      </c>
    </row>
    <row r="31" spans="1:8" x14ac:dyDescent="0.25">
      <c r="A31" s="14" t="s">
        <v>45</v>
      </c>
      <c r="B31" s="14" t="s">
        <v>50</v>
      </c>
      <c r="C31" s="14"/>
      <c r="D31" s="16">
        <f>SUM(D29:D30)</f>
        <v>1500</v>
      </c>
      <c r="E31" s="17">
        <f>E29+E30</f>
        <v>1200</v>
      </c>
      <c r="F31" s="16">
        <f>F29+F30</f>
        <v>707</v>
      </c>
      <c r="G31" s="18">
        <f t="shared" si="0"/>
        <v>58.916666666666664</v>
      </c>
      <c r="H31" s="16">
        <f>SUM(H29:H30)</f>
        <v>681</v>
      </c>
    </row>
    <row r="32" spans="1:8" x14ac:dyDescent="0.25">
      <c r="A32" s="10" t="s">
        <v>51</v>
      </c>
      <c r="B32" s="10" t="s">
        <v>52</v>
      </c>
      <c r="C32" s="10" t="s">
        <v>53</v>
      </c>
      <c r="D32" s="11">
        <v>50</v>
      </c>
      <c r="E32" s="12">
        <v>0</v>
      </c>
      <c r="F32" s="11">
        <v>0</v>
      </c>
      <c r="G32" s="13">
        <v>0</v>
      </c>
      <c r="H32" s="11">
        <v>0</v>
      </c>
    </row>
    <row r="33" spans="1:8" x14ac:dyDescent="0.25">
      <c r="A33" s="10" t="s">
        <v>51</v>
      </c>
      <c r="B33" s="10" t="s">
        <v>15</v>
      </c>
      <c r="C33" s="10" t="s">
        <v>54</v>
      </c>
      <c r="D33" s="11">
        <v>0</v>
      </c>
      <c r="E33" s="12">
        <v>0</v>
      </c>
      <c r="F33" s="11">
        <v>0</v>
      </c>
      <c r="G33" s="13">
        <v>0</v>
      </c>
      <c r="H33" s="11">
        <v>300</v>
      </c>
    </row>
    <row r="34" spans="1:8" x14ac:dyDescent="0.25">
      <c r="A34" s="14" t="s">
        <v>51</v>
      </c>
      <c r="B34" s="14" t="s">
        <v>55</v>
      </c>
      <c r="C34" s="14"/>
      <c r="D34" s="16">
        <f>D32</f>
        <v>50</v>
      </c>
      <c r="E34" s="17">
        <f>E32</f>
        <v>0</v>
      </c>
      <c r="F34" s="16">
        <f>F32</f>
        <v>0</v>
      </c>
      <c r="G34" s="18">
        <v>0</v>
      </c>
      <c r="H34" s="16">
        <f>H33</f>
        <v>300</v>
      </c>
    </row>
    <row r="35" spans="1:8" x14ac:dyDescent="0.25">
      <c r="A35" s="10" t="s">
        <v>56</v>
      </c>
      <c r="B35" s="10" t="s">
        <v>29</v>
      </c>
      <c r="C35" s="10" t="s">
        <v>30</v>
      </c>
      <c r="D35" s="11">
        <v>25</v>
      </c>
      <c r="E35" s="12">
        <v>0</v>
      </c>
      <c r="F35" s="11">
        <v>0</v>
      </c>
      <c r="G35" s="13">
        <v>0</v>
      </c>
      <c r="H35" s="11">
        <v>45</v>
      </c>
    </row>
    <row r="36" spans="1:8" x14ac:dyDescent="0.25">
      <c r="A36" s="10" t="s">
        <v>56</v>
      </c>
      <c r="B36" s="10" t="s">
        <v>29</v>
      </c>
      <c r="C36" s="10" t="s">
        <v>57</v>
      </c>
      <c r="D36" s="11">
        <v>0</v>
      </c>
      <c r="E36" s="12">
        <v>45</v>
      </c>
      <c r="F36" s="11">
        <v>45</v>
      </c>
      <c r="G36" s="13">
        <f t="shared" si="0"/>
        <v>100</v>
      </c>
      <c r="H36" s="11">
        <v>16</v>
      </c>
    </row>
    <row r="37" spans="1:8" x14ac:dyDescent="0.25">
      <c r="A37" s="10" t="s">
        <v>56</v>
      </c>
      <c r="B37" s="10" t="s">
        <v>58</v>
      </c>
      <c r="C37" s="10" t="s">
        <v>59</v>
      </c>
      <c r="D37" s="11">
        <v>13</v>
      </c>
      <c r="E37" s="12">
        <v>0</v>
      </c>
      <c r="F37" s="11">
        <v>0</v>
      </c>
      <c r="G37" s="13">
        <v>0</v>
      </c>
      <c r="H37" s="11">
        <v>0</v>
      </c>
    </row>
    <row r="38" spans="1:8" x14ac:dyDescent="0.25">
      <c r="A38" s="10" t="s">
        <v>56</v>
      </c>
      <c r="B38" s="10" t="s">
        <v>58</v>
      </c>
      <c r="C38" s="10" t="s">
        <v>60</v>
      </c>
      <c r="D38" s="11">
        <v>0</v>
      </c>
      <c r="E38" s="12">
        <v>15</v>
      </c>
      <c r="F38" s="11">
        <v>0</v>
      </c>
      <c r="G38" s="13">
        <f t="shared" si="0"/>
        <v>0</v>
      </c>
      <c r="H38" s="11">
        <v>0</v>
      </c>
    </row>
    <row r="39" spans="1:8" x14ac:dyDescent="0.25">
      <c r="A39" s="14" t="s">
        <v>56</v>
      </c>
      <c r="B39" s="14" t="s">
        <v>61</v>
      </c>
      <c r="C39" s="14"/>
      <c r="D39" s="16">
        <f>SUM(D35:D38)</f>
        <v>38</v>
      </c>
      <c r="E39" s="17">
        <f t="shared" ref="E39:F39" si="8">SUM(E35:E38)</f>
        <v>60</v>
      </c>
      <c r="F39" s="16">
        <f t="shared" si="8"/>
        <v>45</v>
      </c>
      <c r="G39" s="18">
        <f t="shared" si="0"/>
        <v>75</v>
      </c>
      <c r="H39" s="16">
        <f>SUM(H35:H38)</f>
        <v>61</v>
      </c>
    </row>
    <row r="40" spans="1:8" x14ac:dyDescent="0.25">
      <c r="A40" s="10" t="s">
        <v>62</v>
      </c>
      <c r="B40" s="10" t="s">
        <v>63</v>
      </c>
      <c r="C40" s="19" t="s">
        <v>64</v>
      </c>
      <c r="D40" s="11">
        <v>0</v>
      </c>
      <c r="E40" s="12">
        <v>20</v>
      </c>
      <c r="F40" s="11">
        <v>0</v>
      </c>
      <c r="G40" s="13">
        <v>0</v>
      </c>
      <c r="H40" s="11">
        <v>0</v>
      </c>
    </row>
    <row r="41" spans="1:8" x14ac:dyDescent="0.25">
      <c r="A41" s="10" t="s">
        <v>62</v>
      </c>
      <c r="B41" s="10" t="s">
        <v>52</v>
      </c>
      <c r="C41" s="10" t="s">
        <v>53</v>
      </c>
      <c r="D41" s="11">
        <v>60</v>
      </c>
      <c r="E41" s="12">
        <v>10</v>
      </c>
      <c r="F41" s="11">
        <v>0</v>
      </c>
      <c r="G41" s="13">
        <f t="shared" si="0"/>
        <v>0</v>
      </c>
      <c r="H41" s="11">
        <v>0</v>
      </c>
    </row>
    <row r="42" spans="1:8" x14ac:dyDescent="0.25">
      <c r="A42" s="10" t="s">
        <v>62</v>
      </c>
      <c r="B42" s="10" t="s">
        <v>29</v>
      </c>
      <c r="C42" s="10" t="s">
        <v>30</v>
      </c>
      <c r="D42" s="11">
        <v>10</v>
      </c>
      <c r="E42" s="12">
        <v>8</v>
      </c>
      <c r="F42" s="11">
        <v>0</v>
      </c>
      <c r="G42" s="13">
        <f t="shared" si="0"/>
        <v>0</v>
      </c>
      <c r="H42" s="11">
        <v>0</v>
      </c>
    </row>
    <row r="43" spans="1:8" x14ac:dyDescent="0.25">
      <c r="A43" s="10" t="s">
        <v>62</v>
      </c>
      <c r="B43" s="10" t="s">
        <v>65</v>
      </c>
      <c r="C43" s="10" t="s">
        <v>66</v>
      </c>
      <c r="D43" s="11">
        <v>20</v>
      </c>
      <c r="E43" s="12">
        <v>10</v>
      </c>
      <c r="F43" s="11">
        <v>0</v>
      </c>
      <c r="G43" s="13">
        <f t="shared" si="0"/>
        <v>0</v>
      </c>
      <c r="H43" s="11">
        <v>2</v>
      </c>
    </row>
    <row r="44" spans="1:8" x14ac:dyDescent="0.25">
      <c r="A44" s="10" t="s">
        <v>62</v>
      </c>
      <c r="B44" s="10" t="s">
        <v>58</v>
      </c>
      <c r="C44" s="10" t="s">
        <v>59</v>
      </c>
      <c r="D44" s="11">
        <v>100</v>
      </c>
      <c r="E44" s="12">
        <v>50</v>
      </c>
      <c r="F44" s="11">
        <v>32</v>
      </c>
      <c r="G44" s="13">
        <f t="shared" si="0"/>
        <v>64</v>
      </c>
      <c r="H44" s="11">
        <v>72</v>
      </c>
    </row>
    <row r="45" spans="1:8" x14ac:dyDescent="0.25">
      <c r="A45" s="14" t="s">
        <v>62</v>
      </c>
      <c r="B45" s="14" t="s">
        <v>67</v>
      </c>
      <c r="C45" s="14"/>
      <c r="D45" s="16">
        <f>SUM(D40:D44)</f>
        <v>190</v>
      </c>
      <c r="E45" s="17">
        <f t="shared" ref="E45:F45" si="9">SUM(E40:E44)</f>
        <v>98</v>
      </c>
      <c r="F45" s="16">
        <f t="shared" si="9"/>
        <v>32</v>
      </c>
      <c r="G45" s="18">
        <f t="shared" si="0"/>
        <v>32.653061224489797</v>
      </c>
      <c r="H45" s="16">
        <f t="shared" ref="H45" si="10">SUM(H40:H44)</f>
        <v>74</v>
      </c>
    </row>
    <row r="46" spans="1:8" x14ac:dyDescent="0.25">
      <c r="A46" s="10" t="s">
        <v>68</v>
      </c>
      <c r="B46" s="10" t="s">
        <v>52</v>
      </c>
      <c r="C46" s="10" t="s">
        <v>53</v>
      </c>
      <c r="D46" s="11">
        <v>300</v>
      </c>
      <c r="E46" s="12">
        <v>300</v>
      </c>
      <c r="F46" s="11">
        <v>109</v>
      </c>
      <c r="G46" s="13">
        <f t="shared" si="0"/>
        <v>36.333333333333336</v>
      </c>
      <c r="H46" s="11">
        <v>209</v>
      </c>
    </row>
    <row r="47" spans="1:8" x14ac:dyDescent="0.25">
      <c r="A47" s="14" t="s">
        <v>68</v>
      </c>
      <c r="B47" s="14" t="s">
        <v>69</v>
      </c>
      <c r="C47" s="14"/>
      <c r="D47" s="16">
        <f>D46</f>
        <v>300</v>
      </c>
      <c r="E47" s="17">
        <f>E46</f>
        <v>300</v>
      </c>
      <c r="F47" s="16">
        <f>F46</f>
        <v>109</v>
      </c>
      <c r="G47" s="18">
        <f t="shared" si="0"/>
        <v>36.333333333333336</v>
      </c>
      <c r="H47" s="16">
        <f>H46</f>
        <v>209</v>
      </c>
    </row>
    <row r="48" spans="1:8" x14ac:dyDescent="0.25">
      <c r="A48" s="10" t="s">
        <v>70</v>
      </c>
      <c r="B48" s="10" t="s">
        <v>29</v>
      </c>
      <c r="C48" s="10" t="s">
        <v>30</v>
      </c>
      <c r="D48" s="11">
        <v>70</v>
      </c>
      <c r="E48" s="12">
        <v>10</v>
      </c>
      <c r="F48" s="11">
        <v>0</v>
      </c>
      <c r="G48" s="13">
        <f t="shared" si="0"/>
        <v>0</v>
      </c>
      <c r="H48" s="11">
        <v>0</v>
      </c>
    </row>
    <row r="49" spans="1:8" x14ac:dyDescent="0.25">
      <c r="A49" s="10" t="s">
        <v>70</v>
      </c>
      <c r="B49" s="10" t="s">
        <v>58</v>
      </c>
      <c r="C49" s="10" t="s">
        <v>59</v>
      </c>
      <c r="D49" s="11">
        <v>120</v>
      </c>
      <c r="E49" s="12">
        <v>130</v>
      </c>
      <c r="F49" s="11">
        <v>123</v>
      </c>
      <c r="G49" s="13">
        <f t="shared" si="0"/>
        <v>94.615384615384613</v>
      </c>
      <c r="H49" s="11">
        <v>128</v>
      </c>
    </row>
    <row r="50" spans="1:8" x14ac:dyDescent="0.25">
      <c r="A50" s="14" t="s">
        <v>70</v>
      </c>
      <c r="B50" s="14" t="s">
        <v>71</v>
      </c>
      <c r="C50" s="14"/>
      <c r="D50" s="16">
        <f>SUM(D48:D49)</f>
        <v>190</v>
      </c>
      <c r="E50" s="17">
        <f>SUM(E48:E49)</f>
        <v>140</v>
      </c>
      <c r="F50" s="16">
        <f>SUM(F48:F49)</f>
        <v>123</v>
      </c>
      <c r="G50" s="18">
        <f t="shared" si="0"/>
        <v>87.857142857142861</v>
      </c>
      <c r="H50" s="16">
        <f>SUM(H48:H49)</f>
        <v>128</v>
      </c>
    </row>
    <row r="51" spans="1:8" x14ac:dyDescent="0.25">
      <c r="A51" s="20" t="s">
        <v>72</v>
      </c>
      <c r="B51" s="20" t="s">
        <v>73</v>
      </c>
      <c r="C51" s="20" t="s">
        <v>74</v>
      </c>
      <c r="D51" s="12">
        <v>87</v>
      </c>
      <c r="E51" s="12">
        <v>87</v>
      </c>
      <c r="F51" s="12">
        <v>0</v>
      </c>
      <c r="G51" s="13">
        <f t="shared" si="0"/>
        <v>0</v>
      </c>
      <c r="H51" s="12">
        <v>0</v>
      </c>
    </row>
    <row r="52" spans="1:8" x14ac:dyDescent="0.25">
      <c r="A52" s="20" t="s">
        <v>72</v>
      </c>
      <c r="B52" s="20" t="s">
        <v>52</v>
      </c>
      <c r="C52" s="20" t="s">
        <v>75</v>
      </c>
      <c r="D52" s="12">
        <v>357</v>
      </c>
      <c r="E52" s="12">
        <v>357</v>
      </c>
      <c r="F52" s="12">
        <v>7</v>
      </c>
      <c r="G52" s="13">
        <f t="shared" si="0"/>
        <v>1.9607843137254901</v>
      </c>
      <c r="H52" s="12">
        <v>5</v>
      </c>
    </row>
    <row r="53" spans="1:8" x14ac:dyDescent="0.25">
      <c r="A53" s="20" t="s">
        <v>72</v>
      </c>
      <c r="B53" s="20" t="s">
        <v>19</v>
      </c>
      <c r="C53" s="20" t="s">
        <v>20</v>
      </c>
      <c r="D53" s="12">
        <v>5</v>
      </c>
      <c r="E53" s="12">
        <v>13</v>
      </c>
      <c r="F53" s="12">
        <v>2</v>
      </c>
      <c r="G53" s="13">
        <f t="shared" si="0"/>
        <v>15.384615384615385</v>
      </c>
      <c r="H53" s="12">
        <v>0</v>
      </c>
    </row>
    <row r="54" spans="1:8" x14ac:dyDescent="0.25">
      <c r="A54" s="20" t="s">
        <v>72</v>
      </c>
      <c r="B54" s="20" t="s">
        <v>19</v>
      </c>
      <c r="C54" s="20" t="s">
        <v>76</v>
      </c>
      <c r="D54" s="12">
        <v>684</v>
      </c>
      <c r="E54" s="12">
        <v>684</v>
      </c>
      <c r="F54" s="12">
        <v>11</v>
      </c>
      <c r="G54" s="13">
        <f t="shared" si="0"/>
        <v>1.6081871345029239</v>
      </c>
      <c r="H54" s="12">
        <v>52</v>
      </c>
    </row>
    <row r="55" spans="1:8" x14ac:dyDescent="0.25">
      <c r="A55" s="20" t="s">
        <v>72</v>
      </c>
      <c r="B55" s="20" t="s">
        <v>29</v>
      </c>
      <c r="C55" s="20" t="s">
        <v>30</v>
      </c>
      <c r="D55" s="12">
        <v>14</v>
      </c>
      <c r="E55" s="12">
        <v>29</v>
      </c>
      <c r="F55" s="12">
        <v>0</v>
      </c>
      <c r="G55" s="13">
        <f t="shared" si="0"/>
        <v>0</v>
      </c>
      <c r="H55" s="12">
        <v>17</v>
      </c>
    </row>
    <row r="56" spans="1:8" x14ac:dyDescent="0.25">
      <c r="A56" s="20" t="s">
        <v>72</v>
      </c>
      <c r="B56" s="20" t="s">
        <v>29</v>
      </c>
      <c r="C56" s="20" t="s">
        <v>77</v>
      </c>
      <c r="D56" s="12">
        <v>866</v>
      </c>
      <c r="E56" s="12">
        <v>856</v>
      </c>
      <c r="F56" s="12">
        <v>10</v>
      </c>
      <c r="G56" s="13">
        <f t="shared" si="0"/>
        <v>1.1682242990654206</v>
      </c>
      <c r="H56" s="12">
        <v>42</v>
      </c>
    </row>
    <row r="57" spans="1:8" x14ac:dyDescent="0.25">
      <c r="A57" s="20" t="s">
        <v>72</v>
      </c>
      <c r="B57" s="20" t="s">
        <v>65</v>
      </c>
      <c r="C57" s="20" t="s">
        <v>66</v>
      </c>
      <c r="D57" s="12">
        <v>20</v>
      </c>
      <c r="E57" s="12">
        <v>5</v>
      </c>
      <c r="F57" s="12">
        <v>0</v>
      </c>
      <c r="G57" s="13">
        <f t="shared" si="0"/>
        <v>0</v>
      </c>
      <c r="H57" s="12">
        <v>14</v>
      </c>
    </row>
    <row r="58" spans="1:8" x14ac:dyDescent="0.25">
      <c r="A58" s="20" t="s">
        <v>72</v>
      </c>
      <c r="B58" s="20" t="s">
        <v>58</v>
      </c>
      <c r="C58" s="20" t="s">
        <v>59</v>
      </c>
      <c r="D58" s="12">
        <v>6</v>
      </c>
      <c r="E58" s="12">
        <v>16</v>
      </c>
      <c r="F58" s="12">
        <v>0</v>
      </c>
      <c r="G58" s="13">
        <f t="shared" si="0"/>
        <v>0</v>
      </c>
      <c r="H58" s="12">
        <v>19</v>
      </c>
    </row>
    <row r="59" spans="1:8" x14ac:dyDescent="0.25">
      <c r="A59" s="20" t="s">
        <v>72</v>
      </c>
      <c r="B59" s="20" t="s">
        <v>46</v>
      </c>
      <c r="C59" s="20" t="s">
        <v>47</v>
      </c>
      <c r="D59" s="12">
        <v>200</v>
      </c>
      <c r="E59" s="12">
        <v>160</v>
      </c>
      <c r="F59" s="12">
        <v>160</v>
      </c>
      <c r="G59" s="13">
        <f t="shared" si="0"/>
        <v>100</v>
      </c>
      <c r="H59" s="12">
        <v>160</v>
      </c>
    </row>
    <row r="60" spans="1:8" x14ac:dyDescent="0.25">
      <c r="A60" s="20" t="s">
        <v>72</v>
      </c>
      <c r="B60" s="20" t="s">
        <v>11</v>
      </c>
      <c r="C60" s="20" t="s">
        <v>78</v>
      </c>
      <c r="D60" s="12">
        <v>0</v>
      </c>
      <c r="E60" s="12">
        <v>3480</v>
      </c>
      <c r="F60" s="12">
        <v>1995</v>
      </c>
      <c r="G60" s="13">
        <f t="shared" si="0"/>
        <v>57.327586206896555</v>
      </c>
      <c r="H60" s="12">
        <v>0</v>
      </c>
    </row>
    <row r="61" spans="1:8" x14ac:dyDescent="0.25">
      <c r="A61" s="20" t="s">
        <v>72</v>
      </c>
      <c r="B61" s="20" t="s">
        <v>11</v>
      </c>
      <c r="C61" s="20" t="s">
        <v>79</v>
      </c>
      <c r="D61" s="12">
        <v>0</v>
      </c>
      <c r="E61" s="12">
        <v>3867</v>
      </c>
      <c r="F61" s="12">
        <v>2217</v>
      </c>
      <c r="G61" s="13">
        <f t="shared" si="0"/>
        <v>57.331264546159815</v>
      </c>
      <c r="H61" s="12">
        <v>0</v>
      </c>
    </row>
    <row r="62" spans="1:8" x14ac:dyDescent="0.25">
      <c r="A62" s="20" t="s">
        <v>72</v>
      </c>
      <c r="B62" s="20" t="s">
        <v>80</v>
      </c>
      <c r="C62" s="20" t="s">
        <v>81</v>
      </c>
      <c r="D62" s="12">
        <f>D60+D61</f>
        <v>0</v>
      </c>
      <c r="E62" s="12">
        <v>0</v>
      </c>
      <c r="F62" s="12">
        <v>0</v>
      </c>
      <c r="G62" s="13">
        <v>0</v>
      </c>
      <c r="H62" s="12">
        <v>685</v>
      </c>
    </row>
    <row r="63" spans="1:8" x14ac:dyDescent="0.25">
      <c r="A63" s="20" t="s">
        <v>72</v>
      </c>
      <c r="B63" s="20" t="s">
        <v>82</v>
      </c>
      <c r="C63" s="20" t="s">
        <v>83</v>
      </c>
      <c r="D63" s="12">
        <v>1500</v>
      </c>
      <c r="E63" s="12">
        <v>1072</v>
      </c>
      <c r="F63" s="12">
        <v>980</v>
      </c>
      <c r="G63" s="13">
        <f t="shared" si="0"/>
        <v>91.417910447761187</v>
      </c>
      <c r="H63" s="12">
        <v>0</v>
      </c>
    </row>
    <row r="64" spans="1:8" x14ac:dyDescent="0.25">
      <c r="A64" s="22" t="s">
        <v>72</v>
      </c>
      <c r="B64" s="22" t="s">
        <v>84</v>
      </c>
      <c r="C64" s="22"/>
      <c r="D64" s="17">
        <f>D51+D52+D53+D54+D55+D56+D57+D58+D59+D60+D61+D63</f>
        <v>3739</v>
      </c>
      <c r="E64" s="17">
        <f t="shared" ref="E64:F64" si="11">E51+E52+E53+E54+E55+E56+E57+E58+E59+E60+E61+E63</f>
        <v>10626</v>
      </c>
      <c r="F64" s="17">
        <f t="shared" si="11"/>
        <v>5382</v>
      </c>
      <c r="G64" s="18">
        <f t="shared" si="0"/>
        <v>50.649350649350652</v>
      </c>
      <c r="H64" s="17">
        <f>H51+H52+H53+H54+H55+H56+H57+H58+H59+H60+H61+H63+H62</f>
        <v>994</v>
      </c>
    </row>
    <row r="65" spans="1:8" x14ac:dyDescent="0.25">
      <c r="A65" s="10" t="s">
        <v>85</v>
      </c>
      <c r="B65" s="20" t="s">
        <v>11</v>
      </c>
      <c r="C65" s="20" t="s">
        <v>86</v>
      </c>
      <c r="D65" s="12">
        <v>0</v>
      </c>
      <c r="E65" s="12">
        <v>13697</v>
      </c>
      <c r="F65" s="12">
        <v>13697</v>
      </c>
      <c r="G65" s="13">
        <f t="shared" si="0"/>
        <v>100</v>
      </c>
      <c r="H65" s="12">
        <v>3282</v>
      </c>
    </row>
    <row r="66" spans="1:8" x14ac:dyDescent="0.25">
      <c r="A66" s="27"/>
      <c r="B66" s="28"/>
      <c r="C66" s="28"/>
      <c r="D66" s="29"/>
      <c r="E66" s="29"/>
      <c r="F66" s="29"/>
      <c r="G66" s="30"/>
      <c r="H66" s="29"/>
    </row>
    <row r="67" spans="1:8" x14ac:dyDescent="0.25">
      <c r="A67" s="27"/>
      <c r="B67" s="28"/>
      <c r="C67" s="28"/>
      <c r="D67" s="29"/>
      <c r="E67" s="29"/>
      <c r="F67" s="29"/>
      <c r="G67" s="30"/>
      <c r="H67" s="29"/>
    </row>
    <row r="68" spans="1:8" x14ac:dyDescent="0.25">
      <c r="A68" s="27"/>
      <c r="B68" s="28"/>
      <c r="C68" s="28"/>
      <c r="D68" s="29"/>
      <c r="E68" s="29"/>
      <c r="F68" s="29"/>
      <c r="G68" s="30"/>
      <c r="H68" s="29"/>
    </row>
    <row r="69" spans="1:8" x14ac:dyDescent="0.25">
      <c r="A69" s="27"/>
      <c r="B69" s="28"/>
      <c r="C69" s="28"/>
      <c r="D69" s="29"/>
      <c r="E69" s="29"/>
      <c r="F69" s="29"/>
      <c r="G69" s="30"/>
      <c r="H69" s="29"/>
    </row>
    <row r="70" spans="1:8" x14ac:dyDescent="0.25">
      <c r="A70" s="27"/>
      <c r="B70" s="28"/>
      <c r="C70" s="28"/>
      <c r="D70" s="29"/>
      <c r="E70" s="29"/>
      <c r="F70" s="29"/>
      <c r="G70" s="30"/>
      <c r="H70" s="29"/>
    </row>
    <row r="71" spans="1:8" x14ac:dyDescent="0.25">
      <c r="A71" s="27"/>
      <c r="B71" s="28"/>
      <c r="C71" s="28"/>
      <c r="D71" s="29"/>
      <c r="E71" s="29"/>
      <c r="F71" s="29"/>
      <c r="G71" s="30"/>
      <c r="H71" s="29"/>
    </row>
    <row r="72" spans="1:8" x14ac:dyDescent="0.25">
      <c r="A72" s="27"/>
      <c r="B72" s="28"/>
      <c r="C72" s="28"/>
      <c r="D72" s="29"/>
      <c r="E72" s="29"/>
      <c r="F72" s="29"/>
      <c r="G72" s="30"/>
      <c r="H72" s="29"/>
    </row>
    <row r="73" spans="1:8" x14ac:dyDescent="0.25">
      <c r="A73" s="27"/>
      <c r="B73" s="28"/>
      <c r="C73" s="28"/>
      <c r="D73" s="29"/>
      <c r="E73" s="29"/>
      <c r="F73" s="29"/>
      <c r="G73" s="30"/>
      <c r="H73" s="29"/>
    </row>
    <row r="74" spans="1:8" x14ac:dyDescent="0.25">
      <c r="A74" s="27"/>
      <c r="B74" s="28"/>
      <c r="C74" s="28"/>
      <c r="D74" s="29"/>
      <c r="E74" s="29"/>
      <c r="F74" s="29"/>
      <c r="G74" s="30"/>
      <c r="H74" s="29"/>
    </row>
    <row r="75" spans="1:8" x14ac:dyDescent="0.25">
      <c r="A75" s="27"/>
      <c r="B75" s="28"/>
      <c r="C75" s="28"/>
      <c r="D75" s="29"/>
      <c r="E75" s="29"/>
      <c r="F75" s="29"/>
      <c r="G75" s="30"/>
      <c r="H75" s="29"/>
    </row>
    <row r="76" spans="1:8" x14ac:dyDescent="0.25">
      <c r="A76" s="27"/>
      <c r="B76" s="28"/>
      <c r="C76" s="28"/>
      <c r="D76" s="29"/>
      <c r="E76" s="29"/>
      <c r="F76" s="29"/>
      <c r="G76" s="30"/>
      <c r="H76" s="29"/>
    </row>
    <row r="77" spans="1:8" x14ac:dyDescent="0.25">
      <c r="A77" s="27"/>
      <c r="B77" s="28"/>
      <c r="C77" s="28"/>
      <c r="D77" s="29"/>
      <c r="E77" s="29"/>
      <c r="F77" s="29"/>
      <c r="G77" s="30"/>
      <c r="H77" s="29"/>
    </row>
    <row r="78" spans="1:8" s="184" customFormat="1" x14ac:dyDescent="0.25">
      <c r="A78" s="186" t="s">
        <v>275</v>
      </c>
      <c r="B78" s="186"/>
      <c r="C78" s="186"/>
      <c r="D78" s="186"/>
      <c r="E78" s="186"/>
      <c r="F78" s="186"/>
      <c r="G78" s="186"/>
      <c r="H78" s="186"/>
    </row>
    <row r="79" spans="1:8" ht="25.5" x14ac:dyDescent="0.25">
      <c r="A79" s="6" t="s">
        <v>2</v>
      </c>
      <c r="B79" s="6" t="s">
        <v>3</v>
      </c>
      <c r="C79" s="6" t="s">
        <v>4</v>
      </c>
      <c r="D79" s="7" t="s">
        <v>5</v>
      </c>
      <c r="E79" s="7" t="s">
        <v>6</v>
      </c>
      <c r="F79" s="8" t="s">
        <v>7</v>
      </c>
      <c r="G79" s="9" t="s">
        <v>8</v>
      </c>
      <c r="H79" s="8" t="s">
        <v>9</v>
      </c>
    </row>
    <row r="80" spans="1:8" x14ac:dyDescent="0.25">
      <c r="A80" s="10" t="s">
        <v>85</v>
      </c>
      <c r="B80" s="20" t="s">
        <v>11</v>
      </c>
      <c r="C80" s="20" t="s">
        <v>88</v>
      </c>
      <c r="D80" s="12">
        <v>0</v>
      </c>
      <c r="E80" s="12">
        <v>2514</v>
      </c>
      <c r="F80" s="12">
        <v>2467</v>
      </c>
      <c r="G80" s="13">
        <f t="shared" si="0"/>
        <v>98.130469371519496</v>
      </c>
      <c r="H80" s="12">
        <v>11009</v>
      </c>
    </row>
    <row r="81" spans="1:8" x14ac:dyDescent="0.25">
      <c r="A81" s="14" t="s">
        <v>85</v>
      </c>
      <c r="B81" s="22" t="s">
        <v>89</v>
      </c>
      <c r="C81" s="22"/>
      <c r="D81" s="17">
        <f>D65+D80</f>
        <v>0</v>
      </c>
      <c r="E81" s="17">
        <f>E65+E80</f>
        <v>16211</v>
      </c>
      <c r="F81" s="17">
        <f>F65+F80</f>
        <v>16164</v>
      </c>
      <c r="G81" s="18">
        <f t="shared" si="0"/>
        <v>99.710073406945895</v>
      </c>
      <c r="H81" s="17">
        <f>H65+H80</f>
        <v>14291</v>
      </c>
    </row>
    <row r="82" spans="1:8" x14ac:dyDescent="0.25">
      <c r="A82" s="10" t="s">
        <v>90</v>
      </c>
      <c r="B82" s="10" t="s">
        <v>39</v>
      </c>
      <c r="C82" s="10" t="s">
        <v>91</v>
      </c>
      <c r="D82" s="12">
        <v>92325</v>
      </c>
      <c r="E82" s="17">
        <v>107325</v>
      </c>
      <c r="F82" s="11">
        <v>82325</v>
      </c>
      <c r="G82" s="13">
        <f t="shared" si="0"/>
        <v>76.706266014442122</v>
      </c>
      <c r="H82" s="12">
        <v>70760</v>
      </c>
    </row>
    <row r="83" spans="1:8" x14ac:dyDescent="0.25">
      <c r="A83" s="10" t="s">
        <v>90</v>
      </c>
      <c r="B83" s="10" t="s">
        <v>39</v>
      </c>
      <c r="C83" s="10" t="s">
        <v>92</v>
      </c>
      <c r="D83" s="12">
        <v>100</v>
      </c>
      <c r="E83" s="12">
        <v>100</v>
      </c>
      <c r="F83" s="11">
        <v>100</v>
      </c>
      <c r="G83" s="13">
        <f t="shared" si="0"/>
        <v>100</v>
      </c>
      <c r="H83" s="11">
        <v>100</v>
      </c>
    </row>
    <row r="84" spans="1:8" x14ac:dyDescent="0.25">
      <c r="A84" s="10" t="s">
        <v>90</v>
      </c>
      <c r="B84" s="10" t="s">
        <v>52</v>
      </c>
      <c r="C84" s="10" t="s">
        <v>53</v>
      </c>
      <c r="D84" s="12">
        <v>0</v>
      </c>
      <c r="E84" s="12">
        <v>0</v>
      </c>
      <c r="F84" s="11">
        <v>0</v>
      </c>
      <c r="G84" s="13">
        <v>0</v>
      </c>
      <c r="H84" s="11">
        <v>48</v>
      </c>
    </row>
    <row r="85" spans="1:8" x14ac:dyDescent="0.25">
      <c r="A85" s="14" t="s">
        <v>90</v>
      </c>
      <c r="B85" s="14" t="s">
        <v>39</v>
      </c>
      <c r="C85" s="14" t="s">
        <v>42</v>
      </c>
      <c r="D85" s="17">
        <f>D82+D83</f>
        <v>92425</v>
      </c>
      <c r="E85" s="17">
        <f t="shared" ref="E85:F85" si="12">E82+E83</f>
        <v>107425</v>
      </c>
      <c r="F85" s="17">
        <f t="shared" si="12"/>
        <v>82425</v>
      </c>
      <c r="G85" s="18">
        <f t="shared" si="0"/>
        <v>76.727949732371428</v>
      </c>
      <c r="H85" s="17">
        <f>H82+H83+H84</f>
        <v>70908</v>
      </c>
    </row>
    <row r="86" spans="1:8" x14ac:dyDescent="0.25">
      <c r="A86" s="10" t="s">
        <v>90</v>
      </c>
      <c r="B86" s="10" t="s">
        <v>11</v>
      </c>
      <c r="C86" s="10" t="s">
        <v>93</v>
      </c>
      <c r="D86" s="12">
        <v>0</v>
      </c>
      <c r="E86" s="12">
        <v>13440</v>
      </c>
      <c r="F86" s="11">
        <v>13440</v>
      </c>
      <c r="G86" s="13">
        <f t="shared" si="0"/>
        <v>100</v>
      </c>
      <c r="H86" s="11">
        <v>4498</v>
      </c>
    </row>
    <row r="87" spans="1:8" x14ac:dyDescent="0.25">
      <c r="A87" s="10" t="s">
        <v>90</v>
      </c>
      <c r="B87" s="10" t="s">
        <v>11</v>
      </c>
      <c r="C87" s="20" t="s">
        <v>94</v>
      </c>
      <c r="D87" s="11">
        <v>0</v>
      </c>
      <c r="E87" s="12">
        <v>3297</v>
      </c>
      <c r="F87" s="11">
        <v>3297</v>
      </c>
      <c r="G87" s="13">
        <f t="shared" si="0"/>
        <v>100</v>
      </c>
      <c r="H87" s="11">
        <v>13305</v>
      </c>
    </row>
    <row r="88" spans="1:8" x14ac:dyDescent="0.25">
      <c r="A88" s="10" t="s">
        <v>90</v>
      </c>
      <c r="B88" s="10" t="s">
        <v>11</v>
      </c>
      <c r="C88" s="20" t="s">
        <v>95</v>
      </c>
      <c r="D88" s="11">
        <v>0</v>
      </c>
      <c r="E88" s="12">
        <v>1984</v>
      </c>
      <c r="F88" s="11">
        <v>1854</v>
      </c>
      <c r="G88" s="13">
        <f t="shared" si="0"/>
        <v>93.447580645161295</v>
      </c>
      <c r="H88" s="11">
        <v>0</v>
      </c>
    </row>
    <row r="89" spans="1:8" x14ac:dyDescent="0.25">
      <c r="A89" s="10" t="s">
        <v>90</v>
      </c>
      <c r="B89" s="10" t="s">
        <v>11</v>
      </c>
      <c r="C89" s="20" t="s">
        <v>96</v>
      </c>
      <c r="D89" s="11">
        <v>0</v>
      </c>
      <c r="E89" s="12">
        <v>422</v>
      </c>
      <c r="F89" s="11">
        <v>392</v>
      </c>
      <c r="G89" s="13">
        <f t="shared" si="0"/>
        <v>92.890995260663502</v>
      </c>
      <c r="H89" s="11">
        <v>0</v>
      </c>
    </row>
    <row r="90" spans="1:8" x14ac:dyDescent="0.25">
      <c r="A90" s="14" t="s">
        <v>90</v>
      </c>
      <c r="B90" s="14" t="s">
        <v>11</v>
      </c>
      <c r="C90" s="14" t="s">
        <v>97</v>
      </c>
      <c r="D90" s="16">
        <f>SUM(D86:D89)</f>
        <v>0</v>
      </c>
      <c r="E90" s="17">
        <f>SUM(E86:E89)</f>
        <v>19143</v>
      </c>
      <c r="F90" s="16">
        <f t="shared" ref="F90" si="13">SUM(F86:F89)</f>
        <v>18983</v>
      </c>
      <c r="G90" s="18">
        <f t="shared" si="0"/>
        <v>99.164185341900435</v>
      </c>
      <c r="H90" s="16">
        <f>SUM(H85:H89)</f>
        <v>88711</v>
      </c>
    </row>
    <row r="91" spans="1:8" x14ac:dyDescent="0.25">
      <c r="A91" s="10" t="s">
        <v>98</v>
      </c>
      <c r="B91" s="20" t="s">
        <v>11</v>
      </c>
      <c r="C91" s="20" t="s">
        <v>86</v>
      </c>
      <c r="D91" s="11">
        <v>0</v>
      </c>
      <c r="E91" s="12">
        <v>10820</v>
      </c>
      <c r="F91" s="11">
        <v>10820</v>
      </c>
      <c r="G91" s="13">
        <f t="shared" si="0"/>
        <v>100</v>
      </c>
      <c r="H91" s="11">
        <v>3508</v>
      </c>
    </row>
    <row r="92" spans="1:8" x14ac:dyDescent="0.25">
      <c r="A92" s="10" t="s">
        <v>98</v>
      </c>
      <c r="B92" s="20" t="s">
        <v>11</v>
      </c>
      <c r="C92" s="20" t="s">
        <v>88</v>
      </c>
      <c r="D92" s="11">
        <v>0</v>
      </c>
      <c r="E92" s="12">
        <v>1509</v>
      </c>
      <c r="F92" s="11">
        <v>1506</v>
      </c>
      <c r="G92" s="13">
        <f t="shared" si="0"/>
        <v>99.801192842942342</v>
      </c>
      <c r="H92" s="11">
        <v>11053</v>
      </c>
    </row>
    <row r="93" spans="1:8" x14ac:dyDescent="0.25">
      <c r="A93" s="10" t="s">
        <v>98</v>
      </c>
      <c r="B93" s="10" t="s">
        <v>11</v>
      </c>
      <c r="C93" s="10" t="s">
        <v>12</v>
      </c>
      <c r="D93" s="11">
        <f>D91+D92</f>
        <v>0</v>
      </c>
      <c r="E93" s="12">
        <f>E91+E92</f>
        <v>12329</v>
      </c>
      <c r="F93" s="11">
        <f t="shared" ref="F93" si="14">F91+F92</f>
        <v>12326</v>
      </c>
      <c r="G93" s="13">
        <f t="shared" si="0"/>
        <v>99.975667126287618</v>
      </c>
      <c r="H93" s="11">
        <v>0</v>
      </c>
    </row>
    <row r="94" spans="1:8" x14ac:dyDescent="0.25">
      <c r="A94" s="14" t="s">
        <v>98</v>
      </c>
      <c r="B94" s="22" t="s">
        <v>99</v>
      </c>
      <c r="C94" s="22"/>
      <c r="D94" s="16">
        <f>D93</f>
        <v>0</v>
      </c>
      <c r="E94" s="17">
        <f t="shared" ref="E94:F94" si="15">E93</f>
        <v>12329</v>
      </c>
      <c r="F94" s="16">
        <f t="shared" si="15"/>
        <v>12326</v>
      </c>
      <c r="G94" s="18">
        <f t="shared" si="0"/>
        <v>99.975667126287618</v>
      </c>
      <c r="H94" s="16">
        <f>H93+H92+H91</f>
        <v>14561</v>
      </c>
    </row>
    <row r="95" spans="1:8" x14ac:dyDescent="0.25">
      <c r="A95" s="10" t="s">
        <v>100</v>
      </c>
      <c r="B95" s="20" t="s">
        <v>11</v>
      </c>
      <c r="C95" s="20" t="s">
        <v>86</v>
      </c>
      <c r="D95" s="11">
        <v>0</v>
      </c>
      <c r="E95" s="12">
        <v>3121</v>
      </c>
      <c r="F95" s="11">
        <v>3121</v>
      </c>
      <c r="G95" s="13">
        <f t="shared" si="0"/>
        <v>100</v>
      </c>
      <c r="H95" s="11">
        <v>1016</v>
      </c>
    </row>
    <row r="96" spans="1:8" x14ac:dyDescent="0.25">
      <c r="A96" s="10" t="s">
        <v>100</v>
      </c>
      <c r="B96" s="20" t="s">
        <v>11</v>
      </c>
      <c r="C96" s="20" t="s">
        <v>88</v>
      </c>
      <c r="D96" s="11">
        <v>0</v>
      </c>
      <c r="E96" s="12">
        <v>665</v>
      </c>
      <c r="F96" s="11">
        <v>606</v>
      </c>
      <c r="G96" s="13">
        <f t="shared" si="0"/>
        <v>91.127819548872182</v>
      </c>
      <c r="H96" s="11">
        <v>2868</v>
      </c>
    </row>
    <row r="97" spans="1:8" x14ac:dyDescent="0.25">
      <c r="A97" s="10" t="s">
        <v>100</v>
      </c>
      <c r="B97" s="10" t="s">
        <v>11</v>
      </c>
      <c r="C97" s="10" t="s">
        <v>12</v>
      </c>
      <c r="D97" s="11">
        <v>0</v>
      </c>
      <c r="E97" s="11">
        <f>E95+E96</f>
        <v>3786</v>
      </c>
      <c r="F97" s="11">
        <f>F95+F96</f>
        <v>3727</v>
      </c>
      <c r="G97" s="13">
        <f t="shared" si="0"/>
        <v>98.441627047015317</v>
      </c>
      <c r="H97" s="11">
        <f>H95+H96</f>
        <v>3884</v>
      </c>
    </row>
    <row r="98" spans="1:8" x14ac:dyDescent="0.25">
      <c r="A98" s="14" t="s">
        <v>100</v>
      </c>
      <c r="B98" s="22" t="s">
        <v>101</v>
      </c>
      <c r="C98" s="22"/>
      <c r="D98" s="16">
        <f>D97</f>
        <v>0</v>
      </c>
      <c r="E98" s="17">
        <f>SUM(E97)</f>
        <v>3786</v>
      </c>
      <c r="F98" s="16">
        <f>SUM(F97)</f>
        <v>3727</v>
      </c>
      <c r="G98" s="18">
        <f t="shared" si="0"/>
        <v>98.441627047015317</v>
      </c>
      <c r="H98" s="16">
        <f>SUM(H97)</f>
        <v>3884</v>
      </c>
    </row>
    <row r="99" spans="1:8" x14ac:dyDescent="0.25">
      <c r="A99" s="10" t="s">
        <v>102</v>
      </c>
      <c r="B99" s="10" t="s">
        <v>103</v>
      </c>
      <c r="C99" s="10" t="s">
        <v>104</v>
      </c>
      <c r="D99" s="11">
        <v>0</v>
      </c>
      <c r="E99" s="12">
        <v>0</v>
      </c>
      <c r="F99" s="11">
        <v>0</v>
      </c>
      <c r="G99" s="13">
        <v>0</v>
      </c>
      <c r="H99" s="11">
        <v>0</v>
      </c>
    </row>
    <row r="100" spans="1:8" x14ac:dyDescent="0.25">
      <c r="A100" s="10" t="s">
        <v>102</v>
      </c>
      <c r="B100" s="10" t="s">
        <v>105</v>
      </c>
      <c r="C100" s="10" t="s">
        <v>106</v>
      </c>
      <c r="D100" s="11">
        <v>0</v>
      </c>
      <c r="E100" s="12">
        <v>0</v>
      </c>
      <c r="F100" s="11">
        <v>0</v>
      </c>
      <c r="G100" s="13">
        <v>0</v>
      </c>
      <c r="H100" s="11">
        <v>0</v>
      </c>
    </row>
    <row r="101" spans="1:8" x14ac:dyDescent="0.25">
      <c r="A101" s="10" t="s">
        <v>102</v>
      </c>
      <c r="B101" s="10" t="s">
        <v>107</v>
      </c>
      <c r="C101" s="10" t="s">
        <v>108</v>
      </c>
      <c r="D101" s="11">
        <v>0</v>
      </c>
      <c r="E101" s="12">
        <v>0</v>
      </c>
      <c r="F101" s="11">
        <v>0</v>
      </c>
      <c r="G101" s="13">
        <v>0</v>
      </c>
      <c r="H101" s="11">
        <v>0</v>
      </c>
    </row>
    <row r="102" spans="1:8" x14ac:dyDescent="0.25">
      <c r="A102" s="14" t="s">
        <v>102</v>
      </c>
      <c r="B102" s="14" t="s">
        <v>109</v>
      </c>
      <c r="C102" s="14"/>
      <c r="D102" s="16">
        <f>SUM(D99:D101)</f>
        <v>0</v>
      </c>
      <c r="E102" s="17">
        <f t="shared" ref="E102:H102" si="16">SUM(E99:E101)</f>
        <v>0</v>
      </c>
      <c r="F102" s="16">
        <f t="shared" si="16"/>
        <v>0</v>
      </c>
      <c r="G102" s="18">
        <v>0</v>
      </c>
      <c r="H102" s="16">
        <f t="shared" si="16"/>
        <v>0</v>
      </c>
    </row>
    <row r="103" spans="1:8" x14ac:dyDescent="0.25">
      <c r="A103" s="10" t="s">
        <v>110</v>
      </c>
      <c r="B103" s="10" t="s">
        <v>29</v>
      </c>
      <c r="C103" s="10" t="s">
        <v>30</v>
      </c>
      <c r="D103" s="11">
        <v>241</v>
      </c>
      <c r="E103" s="12">
        <v>241</v>
      </c>
      <c r="F103" s="11">
        <v>40</v>
      </c>
      <c r="G103" s="13">
        <f t="shared" si="0"/>
        <v>16.597510373443985</v>
      </c>
      <c r="H103" s="11">
        <v>36</v>
      </c>
    </row>
    <row r="104" spans="1:8" x14ac:dyDescent="0.25">
      <c r="A104" s="10" t="s">
        <v>110</v>
      </c>
      <c r="B104" s="10" t="s">
        <v>29</v>
      </c>
      <c r="C104" s="10" t="s">
        <v>111</v>
      </c>
      <c r="D104" s="11">
        <v>0</v>
      </c>
      <c r="E104" s="12">
        <v>195</v>
      </c>
      <c r="F104" s="11">
        <v>195</v>
      </c>
      <c r="G104" s="13">
        <f t="shared" si="0"/>
        <v>100</v>
      </c>
      <c r="H104" s="11">
        <v>200</v>
      </c>
    </row>
    <row r="105" spans="1:8" x14ac:dyDescent="0.25">
      <c r="A105" s="14" t="s">
        <v>110</v>
      </c>
      <c r="B105" s="14" t="s">
        <v>112</v>
      </c>
      <c r="C105" s="14"/>
      <c r="D105" s="16">
        <f>SUM(D103:D104)</f>
        <v>241</v>
      </c>
      <c r="E105" s="17">
        <f t="shared" ref="E105:H105" si="17">SUM(E103:E104)</f>
        <v>436</v>
      </c>
      <c r="F105" s="16">
        <f t="shared" si="17"/>
        <v>235</v>
      </c>
      <c r="G105" s="18">
        <f t="shared" si="0"/>
        <v>53.899082568807337</v>
      </c>
      <c r="H105" s="16">
        <f t="shared" si="17"/>
        <v>236</v>
      </c>
    </row>
    <row r="106" spans="1:8" x14ac:dyDescent="0.25">
      <c r="A106" s="10" t="s">
        <v>113</v>
      </c>
      <c r="B106" s="10" t="s">
        <v>73</v>
      </c>
      <c r="C106" s="10" t="s">
        <v>114</v>
      </c>
      <c r="D106" s="11">
        <v>60</v>
      </c>
      <c r="E106" s="12">
        <v>60</v>
      </c>
      <c r="F106" s="11">
        <v>30</v>
      </c>
      <c r="G106" s="13">
        <f t="shared" ref="G106:G112" si="18">F106*100/E106</f>
        <v>50</v>
      </c>
      <c r="H106" s="11">
        <v>0</v>
      </c>
    </row>
    <row r="107" spans="1:8" x14ac:dyDescent="0.25">
      <c r="A107" s="10" t="s">
        <v>113</v>
      </c>
      <c r="B107" s="10" t="s">
        <v>19</v>
      </c>
      <c r="C107" s="10" t="s">
        <v>20</v>
      </c>
      <c r="D107" s="11">
        <v>35</v>
      </c>
      <c r="E107" s="12">
        <v>40</v>
      </c>
      <c r="F107" s="11">
        <v>27</v>
      </c>
      <c r="G107" s="13">
        <f t="shared" si="18"/>
        <v>67.5</v>
      </c>
      <c r="H107" s="11">
        <v>27</v>
      </c>
    </row>
    <row r="108" spans="1:8" x14ac:dyDescent="0.25">
      <c r="A108" s="10" t="s">
        <v>113</v>
      </c>
      <c r="B108" s="10" t="s">
        <v>29</v>
      </c>
      <c r="C108" s="10" t="s">
        <v>30</v>
      </c>
      <c r="D108" s="11">
        <v>170</v>
      </c>
      <c r="E108" s="12">
        <v>127</v>
      </c>
      <c r="F108" s="11">
        <v>77</v>
      </c>
      <c r="G108" s="13">
        <f t="shared" si="18"/>
        <v>60.629921259842519</v>
      </c>
      <c r="H108" s="11">
        <v>105</v>
      </c>
    </row>
    <row r="109" spans="1:8" x14ac:dyDescent="0.25">
      <c r="A109" s="10" t="s">
        <v>113</v>
      </c>
      <c r="B109" s="10" t="s">
        <v>29</v>
      </c>
      <c r="C109" s="10" t="s">
        <v>57</v>
      </c>
      <c r="D109" s="11">
        <v>0</v>
      </c>
      <c r="E109" s="12">
        <v>64</v>
      </c>
      <c r="F109" s="11">
        <v>64</v>
      </c>
      <c r="G109" s="13">
        <f t="shared" si="18"/>
        <v>100</v>
      </c>
      <c r="H109" s="11">
        <v>70</v>
      </c>
    </row>
    <row r="110" spans="1:8" x14ac:dyDescent="0.25">
      <c r="A110" s="10" t="s">
        <v>113</v>
      </c>
      <c r="B110" s="10" t="s">
        <v>65</v>
      </c>
      <c r="C110" s="10" t="s">
        <v>66</v>
      </c>
      <c r="D110" s="11">
        <v>15</v>
      </c>
      <c r="E110" s="12">
        <v>15</v>
      </c>
      <c r="F110" s="11">
        <v>4</v>
      </c>
      <c r="G110" s="13">
        <f t="shared" si="18"/>
        <v>26.666666666666668</v>
      </c>
      <c r="H110" s="11">
        <v>13</v>
      </c>
    </row>
    <row r="111" spans="1:8" x14ac:dyDescent="0.25">
      <c r="A111" s="10" t="s">
        <v>113</v>
      </c>
      <c r="B111" s="10" t="s">
        <v>80</v>
      </c>
      <c r="C111" s="10" t="s">
        <v>81</v>
      </c>
      <c r="D111" s="11">
        <v>200</v>
      </c>
      <c r="E111" s="12">
        <v>200</v>
      </c>
      <c r="F111" s="11">
        <v>190</v>
      </c>
      <c r="G111" s="13">
        <f t="shared" si="18"/>
        <v>95</v>
      </c>
      <c r="H111" s="11">
        <v>190</v>
      </c>
    </row>
    <row r="112" spans="1:8" x14ac:dyDescent="0.25">
      <c r="A112" s="14" t="s">
        <v>113</v>
      </c>
      <c r="B112" s="14" t="s">
        <v>115</v>
      </c>
      <c r="C112" s="14"/>
      <c r="D112" s="16">
        <f>SUM(D106:D111)</f>
        <v>480</v>
      </c>
      <c r="E112" s="17">
        <f t="shared" ref="E112:F112" si="19">SUM(E106:E111)</f>
        <v>506</v>
      </c>
      <c r="F112" s="16">
        <f t="shared" si="19"/>
        <v>392</v>
      </c>
      <c r="G112" s="18">
        <f t="shared" si="18"/>
        <v>77.470355731225297</v>
      </c>
      <c r="H112" s="16">
        <f>SUM(H106:H111)</f>
        <v>405</v>
      </c>
    </row>
    <row r="113" spans="1:8" x14ac:dyDescent="0.25">
      <c r="A113" s="10" t="s">
        <v>116</v>
      </c>
      <c r="B113" s="10" t="s">
        <v>73</v>
      </c>
      <c r="C113" s="10" t="s">
        <v>114</v>
      </c>
      <c r="D113" s="11">
        <v>100</v>
      </c>
      <c r="E113" s="12">
        <v>100</v>
      </c>
      <c r="F113" s="11">
        <v>91</v>
      </c>
      <c r="G113" s="13">
        <f>F113*100/E113</f>
        <v>91</v>
      </c>
      <c r="H113" s="11">
        <v>91</v>
      </c>
    </row>
    <row r="114" spans="1:8" x14ac:dyDescent="0.25">
      <c r="A114" s="10" t="s">
        <v>116</v>
      </c>
      <c r="B114" s="10">
        <v>5139</v>
      </c>
      <c r="C114" s="10" t="s">
        <v>117</v>
      </c>
      <c r="D114" s="11">
        <v>0</v>
      </c>
      <c r="E114" s="12">
        <v>30</v>
      </c>
      <c r="F114" s="11">
        <v>0</v>
      </c>
      <c r="G114" s="13">
        <f>F114*100/E114</f>
        <v>0</v>
      </c>
      <c r="H114" s="11">
        <v>0</v>
      </c>
    </row>
    <row r="115" spans="1:8" x14ac:dyDescent="0.25">
      <c r="A115" s="10" t="s">
        <v>116</v>
      </c>
      <c r="B115" s="10" t="s">
        <v>52</v>
      </c>
      <c r="C115" s="10" t="s">
        <v>53</v>
      </c>
      <c r="D115" s="11">
        <v>110</v>
      </c>
      <c r="E115" s="12">
        <v>180</v>
      </c>
      <c r="F115" s="11">
        <v>85</v>
      </c>
      <c r="G115" s="13">
        <f t="shared" ref="G115:G122" si="20">F115*100/E115</f>
        <v>47.222222222222221</v>
      </c>
      <c r="H115" s="11">
        <v>138</v>
      </c>
    </row>
    <row r="116" spans="1:8" x14ac:dyDescent="0.25">
      <c r="A116" s="10" t="s">
        <v>116</v>
      </c>
      <c r="B116" s="10" t="s">
        <v>19</v>
      </c>
      <c r="C116" s="10" t="s">
        <v>20</v>
      </c>
      <c r="D116" s="11">
        <v>238</v>
      </c>
      <c r="E116" s="12">
        <v>0</v>
      </c>
      <c r="F116" s="11">
        <v>0</v>
      </c>
      <c r="G116" s="13">
        <v>0</v>
      </c>
      <c r="H116" s="11">
        <v>0</v>
      </c>
    </row>
    <row r="117" spans="1:8" x14ac:dyDescent="0.25">
      <c r="A117" s="10" t="s">
        <v>116</v>
      </c>
      <c r="B117" s="10" t="s">
        <v>29</v>
      </c>
      <c r="C117" s="10" t="s">
        <v>30</v>
      </c>
      <c r="D117" s="11">
        <v>0</v>
      </c>
      <c r="E117" s="12">
        <v>74</v>
      </c>
      <c r="F117" s="11">
        <v>0</v>
      </c>
      <c r="G117" s="13">
        <f t="shared" si="20"/>
        <v>0</v>
      </c>
      <c r="H117" s="11">
        <v>57</v>
      </c>
    </row>
    <row r="118" spans="1:8" x14ac:dyDescent="0.25">
      <c r="A118" s="10" t="s">
        <v>116</v>
      </c>
      <c r="B118" s="10" t="s">
        <v>29</v>
      </c>
      <c r="C118" s="10" t="s">
        <v>111</v>
      </c>
      <c r="D118" s="11">
        <v>0</v>
      </c>
      <c r="E118" s="12">
        <v>2779</v>
      </c>
      <c r="F118" s="11">
        <v>0</v>
      </c>
      <c r="G118" s="13">
        <f t="shared" si="20"/>
        <v>0</v>
      </c>
      <c r="H118" s="11">
        <v>0</v>
      </c>
    </row>
    <row r="119" spans="1:8" x14ac:dyDescent="0.25">
      <c r="A119" s="10" t="s">
        <v>116</v>
      </c>
      <c r="B119" s="10" t="s">
        <v>65</v>
      </c>
      <c r="C119" s="10" t="s">
        <v>66</v>
      </c>
      <c r="D119" s="11">
        <v>30</v>
      </c>
      <c r="E119" s="12">
        <v>30</v>
      </c>
      <c r="F119" s="11">
        <v>0</v>
      </c>
      <c r="G119" s="13">
        <f t="shared" si="20"/>
        <v>0</v>
      </c>
      <c r="H119" s="11">
        <v>22</v>
      </c>
    </row>
    <row r="120" spans="1:8" x14ac:dyDescent="0.25">
      <c r="A120" s="10" t="s">
        <v>116</v>
      </c>
      <c r="B120" s="10" t="s">
        <v>58</v>
      </c>
      <c r="C120" s="10" t="s">
        <v>59</v>
      </c>
      <c r="D120" s="11">
        <v>139</v>
      </c>
      <c r="E120" s="12">
        <v>139</v>
      </c>
      <c r="F120" s="11">
        <v>19</v>
      </c>
      <c r="G120" s="13">
        <f t="shared" si="20"/>
        <v>13.669064748201439</v>
      </c>
      <c r="H120" s="11">
        <v>122</v>
      </c>
    </row>
    <row r="121" spans="1:8" x14ac:dyDescent="0.25">
      <c r="A121" s="10" t="s">
        <v>116</v>
      </c>
      <c r="B121" s="10" t="s">
        <v>58</v>
      </c>
      <c r="C121" s="10" t="s">
        <v>118</v>
      </c>
      <c r="D121" s="11">
        <v>0</v>
      </c>
      <c r="E121" s="12">
        <v>212</v>
      </c>
      <c r="F121" s="11">
        <v>0</v>
      </c>
      <c r="G121" s="13">
        <f t="shared" si="20"/>
        <v>0</v>
      </c>
      <c r="H121" s="11">
        <v>0</v>
      </c>
    </row>
    <row r="122" spans="1:8" x14ac:dyDescent="0.25">
      <c r="A122" s="14" t="s">
        <v>116</v>
      </c>
      <c r="B122" s="14" t="s">
        <v>119</v>
      </c>
      <c r="C122" s="14"/>
      <c r="D122" s="16">
        <f>SUM(D113:D121)</f>
        <v>617</v>
      </c>
      <c r="E122" s="17">
        <f t="shared" ref="E122:F122" si="21">SUM(E113:E121)</f>
        <v>3544</v>
      </c>
      <c r="F122" s="16">
        <f t="shared" si="21"/>
        <v>195</v>
      </c>
      <c r="G122" s="18">
        <f t="shared" si="20"/>
        <v>5.5022573363431153</v>
      </c>
      <c r="H122" s="16">
        <f>SUM(H113:H121)</f>
        <v>430</v>
      </c>
    </row>
    <row r="123" spans="1:8" x14ac:dyDescent="0.25">
      <c r="A123" s="10" t="s">
        <v>120</v>
      </c>
      <c r="B123" s="10" t="s">
        <v>23</v>
      </c>
      <c r="C123" s="10" t="s">
        <v>24</v>
      </c>
      <c r="D123" s="11">
        <v>50</v>
      </c>
      <c r="E123" s="12">
        <v>50</v>
      </c>
      <c r="F123" s="11">
        <v>13</v>
      </c>
      <c r="G123" s="13">
        <f>F123*100/E123</f>
        <v>26</v>
      </c>
      <c r="H123" s="11">
        <v>0</v>
      </c>
    </row>
    <row r="124" spans="1:8" x14ac:dyDescent="0.25">
      <c r="A124" s="10" t="s">
        <v>120</v>
      </c>
      <c r="B124" s="10" t="s">
        <v>121</v>
      </c>
      <c r="C124" s="10" t="s">
        <v>122</v>
      </c>
      <c r="D124" s="11">
        <v>600</v>
      </c>
      <c r="E124" s="12">
        <v>600</v>
      </c>
      <c r="F124" s="11">
        <v>351</v>
      </c>
      <c r="G124" s="13">
        <f t="shared" ref="G124:G135" si="22">F124*100/E124</f>
        <v>58.5</v>
      </c>
      <c r="H124" s="11">
        <v>284</v>
      </c>
    </row>
    <row r="125" spans="1:8" x14ac:dyDescent="0.25">
      <c r="A125" s="10" t="s">
        <v>120</v>
      </c>
      <c r="B125" s="10" t="s">
        <v>121</v>
      </c>
      <c r="C125" s="10" t="s">
        <v>123</v>
      </c>
      <c r="D125" s="11">
        <v>0</v>
      </c>
      <c r="E125" s="12">
        <v>243</v>
      </c>
      <c r="F125" s="11">
        <v>0</v>
      </c>
      <c r="G125" s="13">
        <f t="shared" si="22"/>
        <v>0</v>
      </c>
      <c r="H125" s="11">
        <v>0</v>
      </c>
    </row>
    <row r="126" spans="1:8" x14ac:dyDescent="0.25">
      <c r="A126" s="14" t="s">
        <v>120</v>
      </c>
      <c r="B126" s="14" t="s">
        <v>124</v>
      </c>
      <c r="C126" s="14"/>
      <c r="D126" s="16">
        <f>SUM(D123:D125)</f>
        <v>650</v>
      </c>
      <c r="E126" s="17">
        <f t="shared" ref="E126:F126" si="23">SUM(E123:E125)</f>
        <v>893</v>
      </c>
      <c r="F126" s="16">
        <f t="shared" si="23"/>
        <v>364</v>
      </c>
      <c r="G126" s="18">
        <f t="shared" si="22"/>
        <v>40.761478163493841</v>
      </c>
      <c r="H126" s="16">
        <f t="shared" ref="H126" si="24">SUM(H123:H125)</f>
        <v>284</v>
      </c>
    </row>
    <row r="127" spans="1:8" x14ac:dyDescent="0.25">
      <c r="A127" s="10" t="s">
        <v>125</v>
      </c>
      <c r="B127" s="10" t="s">
        <v>29</v>
      </c>
      <c r="C127" s="10" t="s">
        <v>126</v>
      </c>
      <c r="D127" s="11">
        <v>0</v>
      </c>
      <c r="E127" s="12">
        <v>3</v>
      </c>
      <c r="F127" s="12">
        <v>3</v>
      </c>
      <c r="G127" s="21">
        <f t="shared" si="22"/>
        <v>100</v>
      </c>
      <c r="H127" s="11">
        <v>0</v>
      </c>
    </row>
    <row r="128" spans="1:8" x14ac:dyDescent="0.25">
      <c r="A128" s="10" t="s">
        <v>125</v>
      </c>
      <c r="B128" s="10" t="s">
        <v>58</v>
      </c>
      <c r="C128" s="10" t="s">
        <v>59</v>
      </c>
      <c r="D128" s="11">
        <v>0</v>
      </c>
      <c r="E128" s="12">
        <v>0</v>
      </c>
      <c r="F128" s="11">
        <v>0</v>
      </c>
      <c r="G128" s="13">
        <v>0</v>
      </c>
      <c r="H128" s="11">
        <v>0</v>
      </c>
    </row>
    <row r="129" spans="1:8" x14ac:dyDescent="0.25">
      <c r="A129" s="10" t="s">
        <v>125</v>
      </c>
      <c r="B129" s="10" t="s">
        <v>127</v>
      </c>
      <c r="C129" s="10" t="s">
        <v>128</v>
      </c>
      <c r="D129" s="11">
        <v>0</v>
      </c>
      <c r="E129" s="12">
        <v>0</v>
      </c>
      <c r="F129" s="11">
        <v>0</v>
      </c>
      <c r="G129" s="13">
        <v>0</v>
      </c>
      <c r="H129" s="11">
        <v>0</v>
      </c>
    </row>
    <row r="130" spans="1:8" x14ac:dyDescent="0.25">
      <c r="A130" s="14" t="s">
        <v>125</v>
      </c>
      <c r="B130" s="14" t="s">
        <v>129</v>
      </c>
      <c r="C130" s="14"/>
      <c r="D130" s="16">
        <f>SUM(D127:D129)</f>
        <v>0</v>
      </c>
      <c r="E130" s="17">
        <f t="shared" ref="E130:F130" si="25">SUM(E127:E129)</f>
        <v>3</v>
      </c>
      <c r="F130" s="16">
        <f t="shared" si="25"/>
        <v>3</v>
      </c>
      <c r="G130" s="23">
        <f t="shared" si="22"/>
        <v>100</v>
      </c>
      <c r="H130" s="16">
        <v>0</v>
      </c>
    </row>
    <row r="131" spans="1:8" x14ac:dyDescent="0.25">
      <c r="A131" s="10" t="s">
        <v>130</v>
      </c>
      <c r="B131" s="10" t="s">
        <v>131</v>
      </c>
      <c r="C131" s="10" t="s">
        <v>132</v>
      </c>
      <c r="D131" s="11">
        <v>0</v>
      </c>
      <c r="E131" s="12">
        <v>114</v>
      </c>
      <c r="F131" s="11">
        <v>0</v>
      </c>
      <c r="G131" s="13">
        <f t="shared" si="22"/>
        <v>0</v>
      </c>
      <c r="H131" s="11">
        <v>0</v>
      </c>
    </row>
    <row r="132" spans="1:8" x14ac:dyDescent="0.25">
      <c r="A132" s="10" t="s">
        <v>130</v>
      </c>
      <c r="B132" s="10" t="s">
        <v>131</v>
      </c>
      <c r="C132" s="10" t="s">
        <v>133</v>
      </c>
      <c r="D132" s="11">
        <v>0</v>
      </c>
      <c r="E132" s="12">
        <v>95</v>
      </c>
      <c r="F132" s="11">
        <v>0</v>
      </c>
      <c r="G132" s="13">
        <f t="shared" si="22"/>
        <v>0</v>
      </c>
      <c r="H132" s="11">
        <v>0</v>
      </c>
    </row>
    <row r="133" spans="1:8" x14ac:dyDescent="0.25">
      <c r="A133" s="10" t="s">
        <v>130</v>
      </c>
      <c r="B133" s="10" t="s">
        <v>131</v>
      </c>
      <c r="C133" s="10" t="s">
        <v>134</v>
      </c>
      <c r="D133" s="11">
        <v>0</v>
      </c>
      <c r="E133" s="12">
        <v>2075</v>
      </c>
      <c r="F133" s="11">
        <v>0</v>
      </c>
      <c r="G133" s="13">
        <f t="shared" si="22"/>
        <v>0</v>
      </c>
      <c r="H133" s="11">
        <v>0</v>
      </c>
    </row>
    <row r="134" spans="1:8" x14ac:dyDescent="0.25">
      <c r="A134" s="14" t="s">
        <v>130</v>
      </c>
      <c r="B134" s="14" t="s">
        <v>131</v>
      </c>
      <c r="C134" s="14" t="s">
        <v>135</v>
      </c>
      <c r="D134" s="16">
        <f>SUM(D131:D133)</f>
        <v>0</v>
      </c>
      <c r="E134" s="17">
        <f t="shared" ref="E134:F134" si="26">SUM(E131:E133)</f>
        <v>2284</v>
      </c>
      <c r="F134" s="16">
        <f t="shared" si="26"/>
        <v>0</v>
      </c>
      <c r="G134" s="18">
        <f t="shared" si="22"/>
        <v>0</v>
      </c>
      <c r="H134" s="16">
        <v>0</v>
      </c>
    </row>
    <row r="135" spans="1:8" x14ac:dyDescent="0.25">
      <c r="A135" s="10" t="s">
        <v>136</v>
      </c>
      <c r="B135" s="10" t="s">
        <v>137</v>
      </c>
      <c r="C135" s="20" t="s">
        <v>138</v>
      </c>
      <c r="D135" s="11">
        <v>0</v>
      </c>
      <c r="E135" s="12">
        <v>56</v>
      </c>
      <c r="F135" s="11">
        <v>56</v>
      </c>
      <c r="G135" s="13">
        <f t="shared" si="22"/>
        <v>100</v>
      </c>
      <c r="H135" s="11">
        <v>64</v>
      </c>
    </row>
    <row r="136" spans="1:8" x14ac:dyDescent="0.25">
      <c r="A136" s="10" t="s">
        <v>136</v>
      </c>
      <c r="B136" s="10" t="s">
        <v>137</v>
      </c>
      <c r="C136" s="20" t="s">
        <v>78</v>
      </c>
      <c r="D136" s="11">
        <v>0</v>
      </c>
      <c r="E136" s="12">
        <v>0</v>
      </c>
      <c r="F136" s="11">
        <v>312</v>
      </c>
      <c r="G136" s="13">
        <v>0</v>
      </c>
      <c r="H136" s="11">
        <v>71</v>
      </c>
    </row>
    <row r="137" spans="1:8" x14ac:dyDescent="0.25">
      <c r="A137" s="10" t="s">
        <v>136</v>
      </c>
      <c r="B137" s="10" t="s">
        <v>137</v>
      </c>
      <c r="C137" s="20" t="s">
        <v>79</v>
      </c>
      <c r="D137" s="11">
        <v>0</v>
      </c>
      <c r="E137" s="12">
        <v>0</v>
      </c>
      <c r="F137" s="11">
        <v>346</v>
      </c>
      <c r="G137" s="13">
        <v>0</v>
      </c>
      <c r="H137" s="11">
        <v>79</v>
      </c>
    </row>
    <row r="138" spans="1:8" x14ac:dyDescent="0.25">
      <c r="A138" s="14" t="s">
        <v>136</v>
      </c>
      <c r="B138" s="14" t="s">
        <v>137</v>
      </c>
      <c r="C138" s="22" t="s">
        <v>139</v>
      </c>
      <c r="D138" s="17">
        <f>SUM(D135:D137)</f>
        <v>0</v>
      </c>
      <c r="E138" s="17">
        <f t="shared" ref="E138:H138" si="27">SUM(E135:E137)</f>
        <v>56</v>
      </c>
      <c r="F138" s="17">
        <f t="shared" si="27"/>
        <v>714</v>
      </c>
      <c r="G138" s="23">
        <v>0</v>
      </c>
      <c r="H138" s="17">
        <f t="shared" si="27"/>
        <v>214</v>
      </c>
    </row>
    <row r="139" spans="1:8" x14ac:dyDescent="0.25">
      <c r="A139" s="31" t="s">
        <v>140</v>
      </c>
      <c r="B139" s="31"/>
      <c r="C139" s="31"/>
      <c r="D139" s="32">
        <f>D8+D14+D16+D18+D20+D22+D28+D31+D34+D39+D45+D47+D50+D64+D81+D90+D94+D98+D102+D105+D112+D122+D126+D130+D134+D138+D85+D25</f>
        <v>107627</v>
      </c>
      <c r="E139" s="32">
        <f>E8+E14+E16+E18+E20+E22+E28+E31+E34+E39+E45+E47+E50+E64+E81+E90+E94+E98+E102+E105+E112+E122+E126+E130+E134+E138+E85+E25</f>
        <v>191892</v>
      </c>
      <c r="F139" s="32">
        <f>F8+F14+F16+F18+F20+F22+F28+F31+F34+F39+F45+F47+F50+F64+F81+F90+F94+F98+F102+F105+F112+F122+F126+F130+F134+F138+F85+F25</f>
        <v>152997.35999999999</v>
      </c>
      <c r="G139" s="33">
        <f t="shared" ref="G139" si="28">F139*100/E139</f>
        <v>79.73097367269088</v>
      </c>
      <c r="H139" s="32">
        <f>H6+H8+H10+H14+H16+H18+H20+H22+H25+H28+H31+H34+H39+H45+H47+H50+H64+H81+H85+H86+H87+H94+H98+H105+H112+H122+H126+H130+H134+H138</f>
        <v>143610</v>
      </c>
    </row>
    <row r="157" spans="1:8" x14ac:dyDescent="0.25">
      <c r="A157" s="186" t="s">
        <v>87</v>
      </c>
      <c r="B157" s="186"/>
      <c r="C157" s="186"/>
      <c r="D157" s="186"/>
      <c r="E157" s="186"/>
      <c r="F157" s="186"/>
      <c r="G157" s="186"/>
      <c r="H157" s="186"/>
    </row>
  </sheetData>
  <mergeCells count="2">
    <mergeCell ref="A157:H157"/>
    <mergeCell ref="A78:H78"/>
  </mergeCells>
  <pageMargins left="0.70866141732283472" right="0.70866141732283472" top="0.78740157480314965" bottom="0.78740157480314965" header="0.31496062992125984" footer="0.31496062992125984"/>
  <pageSetup paperSize="9" scale="63" fitToHeight="0" orientation="portrait" r:id="rId1"/>
  <headerFooter>
    <oddHeader>&amp;LVýměna listů k bodu č. 4. Závěrečný účet MČ Praha 10 k 31. 12.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view="pageLayout" zoomScaleNormal="100" workbookViewId="0">
      <selection activeCell="E1" sqref="E1"/>
    </sheetView>
  </sheetViews>
  <sheetFormatPr defaultRowHeight="15" x14ac:dyDescent="0.25"/>
  <cols>
    <col min="1" max="1" width="30.7109375" customWidth="1"/>
    <col min="2" max="5" width="15.7109375" customWidth="1"/>
  </cols>
  <sheetData>
    <row r="1" spans="1:5" x14ac:dyDescent="0.25">
      <c r="A1" s="34"/>
      <c r="B1" s="34"/>
      <c r="C1" s="34"/>
      <c r="D1" s="34"/>
      <c r="E1" s="4" t="s">
        <v>277</v>
      </c>
    </row>
    <row r="2" spans="1:5" ht="18.75" x14ac:dyDescent="0.3">
      <c r="A2" s="35" t="s">
        <v>141</v>
      </c>
      <c r="B2" s="36"/>
      <c r="C2" s="36"/>
      <c r="D2" s="36"/>
      <c r="E2" s="36"/>
    </row>
    <row r="3" spans="1:5" x14ac:dyDescent="0.25">
      <c r="A3" s="36"/>
      <c r="B3" s="36"/>
      <c r="C3" s="36"/>
      <c r="D3" s="36"/>
      <c r="E3" s="37"/>
    </row>
    <row r="4" spans="1:5" ht="15.75" x14ac:dyDescent="0.25">
      <c r="A4" s="38" t="s">
        <v>142</v>
      </c>
      <c r="B4" s="36"/>
      <c r="C4" s="36"/>
      <c r="D4" s="36"/>
      <c r="E4" s="36"/>
    </row>
    <row r="5" spans="1:5" ht="15.75" thickBot="1" x14ac:dyDescent="0.3">
      <c r="A5" s="36"/>
      <c r="B5" s="36"/>
      <c r="C5" s="36"/>
      <c r="D5" s="36"/>
      <c r="E5" s="39" t="s">
        <v>143</v>
      </c>
    </row>
    <row r="6" spans="1:5" x14ac:dyDescent="0.25">
      <c r="A6" s="40" t="s">
        <v>144</v>
      </c>
      <c r="B6" s="41" t="s">
        <v>145</v>
      </c>
      <c r="C6" s="41" t="s">
        <v>145</v>
      </c>
      <c r="D6" s="41" t="s">
        <v>145</v>
      </c>
      <c r="E6" s="42" t="s">
        <v>145</v>
      </c>
    </row>
    <row r="7" spans="1:5" x14ac:dyDescent="0.25">
      <c r="A7" s="43" t="s">
        <v>146</v>
      </c>
      <c r="B7" s="44" t="s">
        <v>147</v>
      </c>
      <c r="C7" s="44" t="s">
        <v>147</v>
      </c>
      <c r="D7" s="44" t="s">
        <v>148</v>
      </c>
      <c r="E7" s="45" t="s">
        <v>148</v>
      </c>
    </row>
    <row r="8" spans="1:5" ht="15.75" thickBot="1" x14ac:dyDescent="0.3">
      <c r="A8" s="46"/>
      <c r="B8" s="47" t="s">
        <v>149</v>
      </c>
      <c r="C8" s="47" t="s">
        <v>150</v>
      </c>
      <c r="D8" s="47" t="s">
        <v>149</v>
      </c>
      <c r="E8" s="48" t="s">
        <v>150</v>
      </c>
    </row>
    <row r="9" spans="1:5" x14ac:dyDescent="0.25">
      <c r="A9" s="49" t="s">
        <v>151</v>
      </c>
      <c r="B9" s="50"/>
      <c r="C9" s="50"/>
      <c r="D9" s="50"/>
      <c r="E9" s="51"/>
    </row>
    <row r="10" spans="1:5" x14ac:dyDescent="0.25">
      <c r="A10" s="43" t="s">
        <v>152</v>
      </c>
      <c r="B10" s="52">
        <v>54754</v>
      </c>
      <c r="C10" s="53">
        <v>0</v>
      </c>
      <c r="D10" s="52">
        <v>53058</v>
      </c>
      <c r="E10" s="54">
        <v>0</v>
      </c>
    </row>
    <row r="11" spans="1:5" x14ac:dyDescent="0.25">
      <c r="A11" s="43" t="s">
        <v>153</v>
      </c>
      <c r="B11" s="52">
        <v>11491</v>
      </c>
      <c r="C11" s="53">
        <v>0</v>
      </c>
      <c r="D11" s="52">
        <v>11695</v>
      </c>
      <c r="E11" s="54">
        <v>0</v>
      </c>
    </row>
    <row r="12" spans="1:5" x14ac:dyDescent="0.25">
      <c r="A12" s="43" t="s">
        <v>154</v>
      </c>
      <c r="B12" s="52">
        <v>207</v>
      </c>
      <c r="C12" s="53">
        <v>0</v>
      </c>
      <c r="D12" s="52">
        <v>185</v>
      </c>
      <c r="E12" s="54">
        <v>0</v>
      </c>
    </row>
    <row r="13" spans="1:5" x14ac:dyDescent="0.25">
      <c r="A13" s="43" t="s">
        <v>155</v>
      </c>
      <c r="B13" s="52">
        <v>0</v>
      </c>
      <c r="C13" s="53">
        <v>226</v>
      </c>
      <c r="D13" s="52">
        <v>0</v>
      </c>
      <c r="E13" s="54">
        <v>240</v>
      </c>
    </row>
    <row r="14" spans="1:5" x14ac:dyDescent="0.25">
      <c r="A14" s="43" t="s">
        <v>156</v>
      </c>
      <c r="B14" s="52">
        <v>0</v>
      </c>
      <c r="C14" s="53">
        <v>0</v>
      </c>
      <c r="D14" s="52">
        <v>0</v>
      </c>
      <c r="E14" s="54">
        <v>0</v>
      </c>
    </row>
    <row r="15" spans="1:5" ht="15.75" thickBot="1" x14ac:dyDescent="0.3">
      <c r="A15" s="43" t="s">
        <v>157</v>
      </c>
      <c r="B15" s="52">
        <v>7881</v>
      </c>
      <c r="C15" s="53">
        <v>0</v>
      </c>
      <c r="D15" s="52">
        <v>1715</v>
      </c>
      <c r="E15" s="54"/>
    </row>
    <row r="16" spans="1:5" ht="16.5" thickBot="1" x14ac:dyDescent="0.3">
      <c r="A16" s="55" t="s">
        <v>158</v>
      </c>
      <c r="B16" s="56">
        <f>SUM(B10:B15)</f>
        <v>74333</v>
      </c>
      <c r="C16" s="56">
        <f>SUM(C9:C15)</f>
        <v>226</v>
      </c>
      <c r="D16" s="56">
        <f>SUM(D10:D15)</f>
        <v>66653</v>
      </c>
      <c r="E16" s="57">
        <f>SUM(E9:E15)</f>
        <v>240</v>
      </c>
    </row>
    <row r="17" spans="1:5" x14ac:dyDescent="0.25">
      <c r="A17" s="58" t="s">
        <v>159</v>
      </c>
      <c r="B17" s="59"/>
      <c r="C17" s="60"/>
      <c r="D17" s="59"/>
      <c r="E17" s="61"/>
    </row>
    <row r="18" spans="1:5" x14ac:dyDescent="0.25">
      <c r="A18" s="43" t="s">
        <v>160</v>
      </c>
      <c r="B18" s="52">
        <v>8061</v>
      </c>
      <c r="C18" s="53">
        <v>0</v>
      </c>
      <c r="D18" s="52">
        <v>7957</v>
      </c>
      <c r="E18" s="54">
        <v>0</v>
      </c>
    </row>
    <row r="19" spans="1:5" x14ac:dyDescent="0.25">
      <c r="A19" s="43" t="s">
        <v>161</v>
      </c>
      <c r="B19" s="52">
        <v>1960</v>
      </c>
      <c r="C19" s="53">
        <v>0</v>
      </c>
      <c r="D19" s="52">
        <v>1122</v>
      </c>
      <c r="E19" s="54">
        <v>0</v>
      </c>
    </row>
    <row r="20" spans="1:5" x14ac:dyDescent="0.25">
      <c r="A20" s="43" t="s">
        <v>162</v>
      </c>
      <c r="B20" s="52">
        <v>751</v>
      </c>
      <c r="C20" s="53">
        <v>0</v>
      </c>
      <c r="D20" s="52">
        <v>1251</v>
      </c>
      <c r="E20" s="54">
        <v>0</v>
      </c>
    </row>
    <row r="21" spans="1:5" x14ac:dyDescent="0.25">
      <c r="A21" s="43" t="s">
        <v>163</v>
      </c>
      <c r="B21" s="52">
        <v>0</v>
      </c>
      <c r="C21" s="53">
        <v>0</v>
      </c>
      <c r="D21" s="52">
        <v>0</v>
      </c>
      <c r="E21" s="54">
        <v>0</v>
      </c>
    </row>
    <row r="22" spans="1:5" x14ac:dyDescent="0.25">
      <c r="A22" s="43" t="s">
        <v>164</v>
      </c>
      <c r="B22" s="52">
        <v>0</v>
      </c>
      <c r="C22" s="53">
        <v>0</v>
      </c>
      <c r="D22" s="52">
        <v>0</v>
      </c>
      <c r="E22" s="54">
        <v>0</v>
      </c>
    </row>
    <row r="23" spans="1:5" x14ac:dyDescent="0.25">
      <c r="A23" s="43" t="s">
        <v>165</v>
      </c>
      <c r="B23" s="52">
        <v>4444</v>
      </c>
      <c r="C23" s="53">
        <v>0</v>
      </c>
      <c r="D23" s="52">
        <v>3928</v>
      </c>
      <c r="E23" s="54">
        <v>0</v>
      </c>
    </row>
    <row r="24" spans="1:5" x14ac:dyDescent="0.25">
      <c r="A24" s="43" t="s">
        <v>166</v>
      </c>
      <c r="B24" s="52">
        <v>42411</v>
      </c>
      <c r="C24" s="53">
        <v>0</v>
      </c>
      <c r="D24" s="52">
        <v>36945</v>
      </c>
      <c r="E24" s="54">
        <v>0</v>
      </c>
    </row>
    <row r="25" spans="1:5" x14ac:dyDescent="0.25">
      <c r="A25" s="43" t="s">
        <v>167</v>
      </c>
      <c r="B25" s="52">
        <v>14146</v>
      </c>
      <c r="C25" s="53">
        <v>0</v>
      </c>
      <c r="D25" s="52">
        <v>12427</v>
      </c>
      <c r="E25" s="54">
        <v>0</v>
      </c>
    </row>
    <row r="26" spans="1:5" x14ac:dyDescent="0.25">
      <c r="A26" s="43" t="s">
        <v>168</v>
      </c>
      <c r="B26" s="52">
        <v>792</v>
      </c>
      <c r="C26" s="53">
        <v>0</v>
      </c>
      <c r="D26" s="52">
        <v>694</v>
      </c>
      <c r="E26" s="54">
        <v>0</v>
      </c>
    </row>
    <row r="27" spans="1:5" x14ac:dyDescent="0.25">
      <c r="A27" s="43" t="s">
        <v>169</v>
      </c>
      <c r="B27" s="52">
        <v>529</v>
      </c>
      <c r="C27" s="53">
        <v>0</v>
      </c>
      <c r="D27" s="52">
        <v>462</v>
      </c>
      <c r="E27" s="54">
        <v>0</v>
      </c>
    </row>
    <row r="28" spans="1:5" x14ac:dyDescent="0.25">
      <c r="A28" s="43" t="s">
        <v>170</v>
      </c>
      <c r="B28" s="52">
        <v>0</v>
      </c>
      <c r="C28" s="53">
        <v>0</v>
      </c>
      <c r="D28" s="52">
        <v>13</v>
      </c>
      <c r="E28" s="54">
        <v>0</v>
      </c>
    </row>
    <row r="29" spans="1:5" x14ac:dyDescent="0.25">
      <c r="A29" s="43" t="s">
        <v>171</v>
      </c>
      <c r="B29" s="52">
        <v>225</v>
      </c>
      <c r="C29" s="53">
        <v>0</v>
      </c>
      <c r="D29" s="52">
        <v>234</v>
      </c>
      <c r="E29" s="54">
        <v>0</v>
      </c>
    </row>
    <row r="30" spans="1:5" x14ac:dyDescent="0.25">
      <c r="A30" s="43" t="s">
        <v>172</v>
      </c>
      <c r="B30" s="52">
        <v>8</v>
      </c>
      <c r="C30" s="53">
        <v>0</v>
      </c>
      <c r="D30" s="52">
        <v>121</v>
      </c>
      <c r="E30" s="54">
        <v>0</v>
      </c>
    </row>
    <row r="31" spans="1:5" ht="15.75" thickBot="1" x14ac:dyDescent="0.3">
      <c r="A31" s="62" t="s">
        <v>173</v>
      </c>
      <c r="B31" s="63">
        <v>470</v>
      </c>
      <c r="C31" s="64">
        <v>0</v>
      </c>
      <c r="D31" s="63">
        <v>492</v>
      </c>
      <c r="E31" s="65">
        <v>0</v>
      </c>
    </row>
    <row r="32" spans="1:5" ht="16.5" thickBot="1" x14ac:dyDescent="0.3">
      <c r="A32" s="55" t="s">
        <v>174</v>
      </c>
      <c r="B32" s="56">
        <f>SUM(B17:B31)</f>
        <v>73797</v>
      </c>
      <c r="C32" s="56">
        <f>SUM(C18:C31)</f>
        <v>0</v>
      </c>
      <c r="D32" s="56">
        <f>SUM(D17:D31)</f>
        <v>65646</v>
      </c>
      <c r="E32" s="57">
        <f>SUM(E18:E31)</f>
        <v>0</v>
      </c>
    </row>
    <row r="33" spans="1:5" ht="16.5" thickBot="1" x14ac:dyDescent="0.3">
      <c r="A33" s="66" t="s">
        <v>146</v>
      </c>
      <c r="B33" s="56">
        <f>B16-B32</f>
        <v>536</v>
      </c>
      <c r="C33" s="56">
        <f>C16-C32</f>
        <v>226</v>
      </c>
      <c r="D33" s="56">
        <f>D16-D32</f>
        <v>1007</v>
      </c>
      <c r="E33" s="57">
        <f>E16-E32</f>
        <v>240</v>
      </c>
    </row>
    <row r="34" spans="1:5" x14ac:dyDescent="0.25">
      <c r="A34" s="190"/>
      <c r="B34" s="190"/>
      <c r="C34" s="190"/>
      <c r="D34" s="190"/>
      <c r="E34" s="190"/>
    </row>
    <row r="35" spans="1:5" x14ac:dyDescent="0.25">
      <c r="A35" s="191"/>
      <c r="B35" s="191"/>
      <c r="C35" s="191"/>
      <c r="D35" s="191"/>
      <c r="E35" s="191"/>
    </row>
    <row r="36" spans="1:5" x14ac:dyDescent="0.25">
      <c r="A36" s="67"/>
      <c r="B36" s="68"/>
      <c r="C36" s="68"/>
      <c r="D36" s="68"/>
      <c r="E36" s="68"/>
    </row>
    <row r="37" spans="1:5" ht="15.75" thickBot="1" x14ac:dyDescent="0.3">
      <c r="A37" s="67"/>
      <c r="B37" s="68"/>
      <c r="C37" s="68"/>
      <c r="D37" s="68"/>
      <c r="E37" s="39" t="s">
        <v>143</v>
      </c>
    </row>
    <row r="38" spans="1:5" ht="15.75" thickBot="1" x14ac:dyDescent="0.3">
      <c r="A38" s="69"/>
      <c r="B38" s="192" t="s">
        <v>175</v>
      </c>
      <c r="C38" s="193"/>
      <c r="D38" s="192" t="s">
        <v>176</v>
      </c>
      <c r="E38" s="194"/>
    </row>
    <row r="39" spans="1:5" ht="15.75" thickBot="1" x14ac:dyDescent="0.3">
      <c r="A39" s="70" t="s">
        <v>177</v>
      </c>
      <c r="B39" s="187">
        <v>11896</v>
      </c>
      <c r="C39" s="188"/>
      <c r="D39" s="187">
        <v>10192</v>
      </c>
      <c r="E39" s="189"/>
    </row>
    <row r="40" spans="1:5" ht="15.75" thickBot="1" x14ac:dyDescent="0.3">
      <c r="A40" s="70" t="s">
        <v>178</v>
      </c>
      <c r="B40" s="187">
        <v>7294</v>
      </c>
      <c r="C40" s="188"/>
      <c r="D40" s="187">
        <v>6218</v>
      </c>
      <c r="E40" s="189"/>
    </row>
    <row r="41" spans="1:5" x14ac:dyDescent="0.25">
      <c r="A41" s="36"/>
      <c r="B41" s="36"/>
      <c r="C41" s="36"/>
      <c r="D41" s="36"/>
      <c r="E41" s="36"/>
    </row>
    <row r="42" spans="1:5" ht="15.75" thickBot="1" x14ac:dyDescent="0.3">
      <c r="A42" s="36"/>
      <c r="B42" s="36"/>
      <c r="C42" s="36"/>
      <c r="D42" s="71"/>
      <c r="E42" s="39" t="s">
        <v>143</v>
      </c>
    </row>
    <row r="43" spans="1:5" ht="15.75" thickBot="1" x14ac:dyDescent="0.3">
      <c r="A43" s="72"/>
      <c r="B43" s="73" t="s">
        <v>179</v>
      </c>
      <c r="C43" s="73" t="s">
        <v>180</v>
      </c>
      <c r="D43" s="73" t="s">
        <v>181</v>
      </c>
      <c r="E43" s="74" t="s">
        <v>182</v>
      </c>
    </row>
    <row r="44" spans="1:5" ht="15.75" thickBot="1" x14ac:dyDescent="0.3">
      <c r="A44" s="75" t="s">
        <v>177</v>
      </c>
      <c r="B44" s="76">
        <v>7625</v>
      </c>
      <c r="C44" s="76">
        <v>1740</v>
      </c>
      <c r="D44" s="76">
        <v>2183</v>
      </c>
      <c r="E44" s="77">
        <v>1572</v>
      </c>
    </row>
    <row r="45" spans="1:5" ht="15.75" thickBot="1" x14ac:dyDescent="0.3">
      <c r="A45" s="78" t="s">
        <v>178</v>
      </c>
      <c r="B45" s="79">
        <v>6656</v>
      </c>
      <c r="C45" s="79">
        <v>1500</v>
      </c>
      <c r="D45" s="79">
        <v>2019</v>
      </c>
      <c r="E45" s="80">
        <v>1106</v>
      </c>
    </row>
    <row r="46" spans="1:5" x14ac:dyDescent="0.25">
      <c r="A46" s="36"/>
      <c r="B46" s="71"/>
      <c r="C46" s="71"/>
      <c r="D46" s="71"/>
      <c r="E46" s="71"/>
    </row>
    <row r="47" spans="1:5" ht="15.75" thickBot="1" x14ac:dyDescent="0.3">
      <c r="A47" s="81"/>
      <c r="B47" s="71"/>
      <c r="C47" s="71"/>
      <c r="D47" s="36"/>
      <c r="E47" s="82" t="s">
        <v>183</v>
      </c>
    </row>
    <row r="48" spans="1:5" ht="15.75" thickBot="1" x14ac:dyDescent="0.3">
      <c r="A48" s="83"/>
      <c r="B48" s="73" t="s">
        <v>184</v>
      </c>
      <c r="C48" s="73" t="s">
        <v>185</v>
      </c>
      <c r="D48" s="73" t="s">
        <v>186</v>
      </c>
      <c r="E48" s="74" t="s">
        <v>187</v>
      </c>
    </row>
    <row r="49" spans="1:8" ht="15.75" thickBot="1" x14ac:dyDescent="0.3">
      <c r="A49" s="75" t="s">
        <v>177</v>
      </c>
      <c r="B49" s="84">
        <v>4851642.2</v>
      </c>
      <c r="C49" s="84">
        <v>1740000</v>
      </c>
      <c r="D49" s="84">
        <v>7625413.9100000001</v>
      </c>
      <c r="E49" s="84">
        <v>1510364.86</v>
      </c>
    </row>
    <row r="50" spans="1:8" ht="15.75" thickBot="1" x14ac:dyDescent="0.3">
      <c r="A50" s="78" t="s">
        <v>178</v>
      </c>
      <c r="B50" s="84">
        <v>4514800.2</v>
      </c>
      <c r="C50" s="84">
        <v>1500000</v>
      </c>
      <c r="D50" s="84">
        <v>6655696.6699999999</v>
      </c>
      <c r="E50" s="85">
        <v>1041619.03</v>
      </c>
    </row>
    <row r="51" spans="1:8" x14ac:dyDescent="0.25">
      <c r="A51" s="86"/>
      <c r="B51" s="87"/>
      <c r="C51" s="88"/>
      <c r="D51" s="88"/>
      <c r="E51" s="88"/>
    </row>
    <row r="52" spans="1:8" x14ac:dyDescent="0.25">
      <c r="A52" s="186" t="s">
        <v>276</v>
      </c>
      <c r="B52" s="186"/>
      <c r="C52" s="186"/>
      <c r="D52" s="186"/>
      <c r="E52" s="186"/>
    </row>
    <row r="55" spans="1:8" x14ac:dyDescent="0.25">
      <c r="F55" s="185"/>
      <c r="G55" s="185"/>
      <c r="H55" s="185"/>
    </row>
  </sheetData>
  <mergeCells count="9">
    <mergeCell ref="A52:E52"/>
    <mergeCell ref="B40:C40"/>
    <mergeCell ref="D40:E40"/>
    <mergeCell ref="A34:E34"/>
    <mergeCell ref="A35:E35"/>
    <mergeCell ref="B38:C38"/>
    <mergeCell ref="D38:E38"/>
    <mergeCell ref="B39:C39"/>
    <mergeCell ref="D39:E39"/>
  </mergeCells>
  <pageMargins left="0.7" right="0.7" top="0.78740157499999996" bottom="0.78740157499999996" header="0.3" footer="0.3"/>
  <pageSetup paperSize="9" scale="93" fitToHeight="0" orientation="portrait" r:id="rId1"/>
  <headerFooter>
    <oddHeader>&amp;LVýměna listů k bodu č. 4. Závěrečný účet MČ Praha 10 k 31. 12.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E157"/>
  <sheetViews>
    <sheetView view="pageLayout" zoomScaleNormal="100" workbookViewId="0">
      <selection activeCell="E2" sqref="E2"/>
    </sheetView>
  </sheetViews>
  <sheetFormatPr defaultColWidth="9.28515625" defaultRowHeight="12.75" x14ac:dyDescent="0.2"/>
  <cols>
    <col min="1" max="1" width="32" style="34" customWidth="1"/>
    <col min="2" max="2" width="13.140625" style="34" bestFit="1" customWidth="1"/>
    <col min="3" max="3" width="13.85546875" style="34" bestFit="1" customWidth="1"/>
    <col min="4" max="4" width="13.140625" style="34" bestFit="1" customWidth="1"/>
    <col min="5" max="5" width="13.85546875" style="34" customWidth="1"/>
    <col min="6" max="6" width="7.28515625" style="34" customWidth="1"/>
    <col min="7" max="256" width="9.28515625" style="34"/>
    <col min="257" max="257" width="32" style="34" customWidth="1"/>
    <col min="258" max="258" width="13.140625" style="34" bestFit="1" customWidth="1"/>
    <col min="259" max="259" width="13.85546875" style="34" bestFit="1" customWidth="1"/>
    <col min="260" max="260" width="13.140625" style="34" bestFit="1" customWidth="1"/>
    <col min="261" max="261" width="13.85546875" style="34" customWidth="1"/>
    <col min="262" max="262" width="7.28515625" style="34" customWidth="1"/>
    <col min="263" max="512" width="9.28515625" style="34"/>
    <col min="513" max="513" width="32" style="34" customWidth="1"/>
    <col min="514" max="514" width="13.140625" style="34" bestFit="1" customWidth="1"/>
    <col min="515" max="515" width="13.85546875" style="34" bestFit="1" customWidth="1"/>
    <col min="516" max="516" width="13.140625" style="34" bestFit="1" customWidth="1"/>
    <col min="517" max="517" width="13.85546875" style="34" customWidth="1"/>
    <col min="518" max="518" width="7.28515625" style="34" customWidth="1"/>
    <col min="519" max="768" width="9.28515625" style="34"/>
    <col min="769" max="769" width="32" style="34" customWidth="1"/>
    <col min="770" max="770" width="13.140625" style="34" bestFit="1" customWidth="1"/>
    <col min="771" max="771" width="13.85546875" style="34" bestFit="1" customWidth="1"/>
    <col min="772" max="772" width="13.140625" style="34" bestFit="1" customWidth="1"/>
    <col min="773" max="773" width="13.85546875" style="34" customWidth="1"/>
    <col min="774" max="774" width="7.28515625" style="34" customWidth="1"/>
    <col min="775" max="1024" width="9.28515625" style="34"/>
    <col min="1025" max="1025" width="32" style="34" customWidth="1"/>
    <col min="1026" max="1026" width="13.140625" style="34" bestFit="1" customWidth="1"/>
    <col min="1027" max="1027" width="13.85546875" style="34" bestFit="1" customWidth="1"/>
    <col min="1028" max="1028" width="13.140625" style="34" bestFit="1" customWidth="1"/>
    <col min="1029" max="1029" width="13.85546875" style="34" customWidth="1"/>
    <col min="1030" max="1030" width="7.28515625" style="34" customWidth="1"/>
    <col min="1031" max="1280" width="9.28515625" style="34"/>
    <col min="1281" max="1281" width="32" style="34" customWidth="1"/>
    <col min="1282" max="1282" width="13.140625" style="34" bestFit="1" customWidth="1"/>
    <col min="1283" max="1283" width="13.85546875" style="34" bestFit="1" customWidth="1"/>
    <col min="1284" max="1284" width="13.140625" style="34" bestFit="1" customWidth="1"/>
    <col min="1285" max="1285" width="13.85546875" style="34" customWidth="1"/>
    <col min="1286" max="1286" width="7.28515625" style="34" customWidth="1"/>
    <col min="1287" max="1536" width="9.28515625" style="34"/>
    <col min="1537" max="1537" width="32" style="34" customWidth="1"/>
    <col min="1538" max="1538" width="13.140625" style="34" bestFit="1" customWidth="1"/>
    <col min="1539" max="1539" width="13.85546875" style="34" bestFit="1" customWidth="1"/>
    <col min="1540" max="1540" width="13.140625" style="34" bestFit="1" customWidth="1"/>
    <col min="1541" max="1541" width="13.85546875" style="34" customWidth="1"/>
    <col min="1542" max="1542" width="7.28515625" style="34" customWidth="1"/>
    <col min="1543" max="1792" width="9.28515625" style="34"/>
    <col min="1793" max="1793" width="32" style="34" customWidth="1"/>
    <col min="1794" max="1794" width="13.140625" style="34" bestFit="1" customWidth="1"/>
    <col min="1795" max="1795" width="13.85546875" style="34" bestFit="1" customWidth="1"/>
    <col min="1796" max="1796" width="13.140625" style="34" bestFit="1" customWidth="1"/>
    <col min="1797" max="1797" width="13.85546875" style="34" customWidth="1"/>
    <col min="1798" max="1798" width="7.28515625" style="34" customWidth="1"/>
    <col min="1799" max="2048" width="9.28515625" style="34"/>
    <col min="2049" max="2049" width="32" style="34" customWidth="1"/>
    <col min="2050" max="2050" width="13.140625" style="34" bestFit="1" customWidth="1"/>
    <col min="2051" max="2051" width="13.85546875" style="34" bestFit="1" customWidth="1"/>
    <col min="2052" max="2052" width="13.140625" style="34" bestFit="1" customWidth="1"/>
    <col min="2053" max="2053" width="13.85546875" style="34" customWidth="1"/>
    <col min="2054" max="2054" width="7.28515625" style="34" customWidth="1"/>
    <col min="2055" max="2304" width="9.28515625" style="34"/>
    <col min="2305" max="2305" width="32" style="34" customWidth="1"/>
    <col min="2306" max="2306" width="13.140625" style="34" bestFit="1" customWidth="1"/>
    <col min="2307" max="2307" width="13.85546875" style="34" bestFit="1" customWidth="1"/>
    <col min="2308" max="2308" width="13.140625" style="34" bestFit="1" customWidth="1"/>
    <col min="2309" max="2309" width="13.85546875" style="34" customWidth="1"/>
    <col min="2310" max="2310" width="7.28515625" style="34" customWidth="1"/>
    <col min="2311" max="2560" width="9.28515625" style="34"/>
    <col min="2561" max="2561" width="32" style="34" customWidth="1"/>
    <col min="2562" max="2562" width="13.140625" style="34" bestFit="1" customWidth="1"/>
    <col min="2563" max="2563" width="13.85546875" style="34" bestFit="1" customWidth="1"/>
    <col min="2564" max="2564" width="13.140625" style="34" bestFit="1" customWidth="1"/>
    <col min="2565" max="2565" width="13.85546875" style="34" customWidth="1"/>
    <col min="2566" max="2566" width="7.28515625" style="34" customWidth="1"/>
    <col min="2567" max="2816" width="9.28515625" style="34"/>
    <col min="2817" max="2817" width="32" style="34" customWidth="1"/>
    <col min="2818" max="2818" width="13.140625" style="34" bestFit="1" customWidth="1"/>
    <col min="2819" max="2819" width="13.85546875" style="34" bestFit="1" customWidth="1"/>
    <col min="2820" max="2820" width="13.140625" style="34" bestFit="1" customWidth="1"/>
    <col min="2821" max="2821" width="13.85546875" style="34" customWidth="1"/>
    <col min="2822" max="2822" width="7.28515625" style="34" customWidth="1"/>
    <col min="2823" max="3072" width="9.28515625" style="34"/>
    <col min="3073" max="3073" width="32" style="34" customWidth="1"/>
    <col min="3074" max="3074" width="13.140625" style="34" bestFit="1" customWidth="1"/>
    <col min="3075" max="3075" width="13.85546875" style="34" bestFit="1" customWidth="1"/>
    <col min="3076" max="3076" width="13.140625" style="34" bestFit="1" customWidth="1"/>
    <col min="3077" max="3077" width="13.85546875" style="34" customWidth="1"/>
    <col min="3078" max="3078" width="7.28515625" style="34" customWidth="1"/>
    <col min="3079" max="3328" width="9.28515625" style="34"/>
    <col min="3329" max="3329" width="32" style="34" customWidth="1"/>
    <col min="3330" max="3330" width="13.140625" style="34" bestFit="1" customWidth="1"/>
    <col min="3331" max="3331" width="13.85546875" style="34" bestFit="1" customWidth="1"/>
    <col min="3332" max="3332" width="13.140625" style="34" bestFit="1" customWidth="1"/>
    <col min="3333" max="3333" width="13.85546875" style="34" customWidth="1"/>
    <col min="3334" max="3334" width="7.28515625" style="34" customWidth="1"/>
    <col min="3335" max="3584" width="9.28515625" style="34"/>
    <col min="3585" max="3585" width="32" style="34" customWidth="1"/>
    <col min="3586" max="3586" width="13.140625" style="34" bestFit="1" customWidth="1"/>
    <col min="3587" max="3587" width="13.85546875" style="34" bestFit="1" customWidth="1"/>
    <col min="3588" max="3588" width="13.140625" style="34" bestFit="1" customWidth="1"/>
    <col min="3589" max="3589" width="13.85546875" style="34" customWidth="1"/>
    <col min="3590" max="3590" width="7.28515625" style="34" customWidth="1"/>
    <col min="3591" max="3840" width="9.28515625" style="34"/>
    <col min="3841" max="3841" width="32" style="34" customWidth="1"/>
    <col min="3842" max="3842" width="13.140625" style="34" bestFit="1" customWidth="1"/>
    <col min="3843" max="3843" width="13.85546875" style="34" bestFit="1" customWidth="1"/>
    <col min="3844" max="3844" width="13.140625" style="34" bestFit="1" customWidth="1"/>
    <col min="3845" max="3845" width="13.85546875" style="34" customWidth="1"/>
    <col min="3846" max="3846" width="7.28515625" style="34" customWidth="1"/>
    <col min="3847" max="4096" width="9.28515625" style="34"/>
    <col min="4097" max="4097" width="32" style="34" customWidth="1"/>
    <col min="4098" max="4098" width="13.140625" style="34" bestFit="1" customWidth="1"/>
    <col min="4099" max="4099" width="13.85546875" style="34" bestFit="1" customWidth="1"/>
    <col min="4100" max="4100" width="13.140625" style="34" bestFit="1" customWidth="1"/>
    <col min="4101" max="4101" width="13.85546875" style="34" customWidth="1"/>
    <col min="4102" max="4102" width="7.28515625" style="34" customWidth="1"/>
    <col min="4103" max="4352" width="9.28515625" style="34"/>
    <col min="4353" max="4353" width="32" style="34" customWidth="1"/>
    <col min="4354" max="4354" width="13.140625" style="34" bestFit="1" customWidth="1"/>
    <col min="4355" max="4355" width="13.85546875" style="34" bestFit="1" customWidth="1"/>
    <col min="4356" max="4356" width="13.140625" style="34" bestFit="1" customWidth="1"/>
    <col min="4357" max="4357" width="13.85546875" style="34" customWidth="1"/>
    <col min="4358" max="4358" width="7.28515625" style="34" customWidth="1"/>
    <col min="4359" max="4608" width="9.28515625" style="34"/>
    <col min="4609" max="4609" width="32" style="34" customWidth="1"/>
    <col min="4610" max="4610" width="13.140625" style="34" bestFit="1" customWidth="1"/>
    <col min="4611" max="4611" width="13.85546875" style="34" bestFit="1" customWidth="1"/>
    <col min="4612" max="4612" width="13.140625" style="34" bestFit="1" customWidth="1"/>
    <col min="4613" max="4613" width="13.85546875" style="34" customWidth="1"/>
    <col min="4614" max="4614" width="7.28515625" style="34" customWidth="1"/>
    <col min="4615" max="4864" width="9.28515625" style="34"/>
    <col min="4865" max="4865" width="32" style="34" customWidth="1"/>
    <col min="4866" max="4866" width="13.140625" style="34" bestFit="1" customWidth="1"/>
    <col min="4867" max="4867" width="13.85546875" style="34" bestFit="1" customWidth="1"/>
    <col min="4868" max="4868" width="13.140625" style="34" bestFit="1" customWidth="1"/>
    <col min="4869" max="4869" width="13.85546875" style="34" customWidth="1"/>
    <col min="4870" max="4870" width="7.28515625" style="34" customWidth="1"/>
    <col min="4871" max="5120" width="9.28515625" style="34"/>
    <col min="5121" max="5121" width="32" style="34" customWidth="1"/>
    <col min="5122" max="5122" width="13.140625" style="34" bestFit="1" customWidth="1"/>
    <col min="5123" max="5123" width="13.85546875" style="34" bestFit="1" customWidth="1"/>
    <col min="5124" max="5124" width="13.140625" style="34" bestFit="1" customWidth="1"/>
    <col min="5125" max="5125" width="13.85546875" style="34" customWidth="1"/>
    <col min="5126" max="5126" width="7.28515625" style="34" customWidth="1"/>
    <col min="5127" max="5376" width="9.28515625" style="34"/>
    <col min="5377" max="5377" width="32" style="34" customWidth="1"/>
    <col min="5378" max="5378" width="13.140625" style="34" bestFit="1" customWidth="1"/>
    <col min="5379" max="5379" width="13.85546875" style="34" bestFit="1" customWidth="1"/>
    <col min="5380" max="5380" width="13.140625" style="34" bestFit="1" customWidth="1"/>
    <col min="5381" max="5381" width="13.85546875" style="34" customWidth="1"/>
    <col min="5382" max="5382" width="7.28515625" style="34" customWidth="1"/>
    <col min="5383" max="5632" width="9.28515625" style="34"/>
    <col min="5633" max="5633" width="32" style="34" customWidth="1"/>
    <col min="5634" max="5634" width="13.140625" style="34" bestFit="1" customWidth="1"/>
    <col min="5635" max="5635" width="13.85546875" style="34" bestFit="1" customWidth="1"/>
    <col min="5636" max="5636" width="13.140625" style="34" bestFit="1" customWidth="1"/>
    <col min="5637" max="5637" width="13.85546875" style="34" customWidth="1"/>
    <col min="5638" max="5638" width="7.28515625" style="34" customWidth="1"/>
    <col min="5639" max="5888" width="9.28515625" style="34"/>
    <col min="5889" max="5889" width="32" style="34" customWidth="1"/>
    <col min="5890" max="5890" width="13.140625" style="34" bestFit="1" customWidth="1"/>
    <col min="5891" max="5891" width="13.85546875" style="34" bestFit="1" customWidth="1"/>
    <col min="5892" max="5892" width="13.140625" style="34" bestFit="1" customWidth="1"/>
    <col min="5893" max="5893" width="13.85546875" style="34" customWidth="1"/>
    <col min="5894" max="5894" width="7.28515625" style="34" customWidth="1"/>
    <col min="5895" max="6144" width="9.28515625" style="34"/>
    <col min="6145" max="6145" width="32" style="34" customWidth="1"/>
    <col min="6146" max="6146" width="13.140625" style="34" bestFit="1" customWidth="1"/>
    <col min="6147" max="6147" width="13.85546875" style="34" bestFit="1" customWidth="1"/>
    <col min="6148" max="6148" width="13.140625" style="34" bestFit="1" customWidth="1"/>
    <col min="6149" max="6149" width="13.85546875" style="34" customWidth="1"/>
    <col min="6150" max="6150" width="7.28515625" style="34" customWidth="1"/>
    <col min="6151" max="6400" width="9.28515625" style="34"/>
    <col min="6401" max="6401" width="32" style="34" customWidth="1"/>
    <col min="6402" max="6402" width="13.140625" style="34" bestFit="1" customWidth="1"/>
    <col min="6403" max="6403" width="13.85546875" style="34" bestFit="1" customWidth="1"/>
    <col min="6404" max="6404" width="13.140625" style="34" bestFit="1" customWidth="1"/>
    <col min="6405" max="6405" width="13.85546875" style="34" customWidth="1"/>
    <col min="6406" max="6406" width="7.28515625" style="34" customWidth="1"/>
    <col min="6407" max="6656" width="9.28515625" style="34"/>
    <col min="6657" max="6657" width="32" style="34" customWidth="1"/>
    <col min="6658" max="6658" width="13.140625" style="34" bestFit="1" customWidth="1"/>
    <col min="6659" max="6659" width="13.85546875" style="34" bestFit="1" customWidth="1"/>
    <col min="6660" max="6660" width="13.140625" style="34" bestFit="1" customWidth="1"/>
    <col min="6661" max="6661" width="13.85546875" style="34" customWidth="1"/>
    <col min="6662" max="6662" width="7.28515625" style="34" customWidth="1"/>
    <col min="6663" max="6912" width="9.28515625" style="34"/>
    <col min="6913" max="6913" width="32" style="34" customWidth="1"/>
    <col min="6914" max="6914" width="13.140625" style="34" bestFit="1" customWidth="1"/>
    <col min="6915" max="6915" width="13.85546875" style="34" bestFit="1" customWidth="1"/>
    <col min="6916" max="6916" width="13.140625" style="34" bestFit="1" customWidth="1"/>
    <col min="6917" max="6917" width="13.85546875" style="34" customWidth="1"/>
    <col min="6918" max="6918" width="7.28515625" style="34" customWidth="1"/>
    <col min="6919" max="7168" width="9.28515625" style="34"/>
    <col min="7169" max="7169" width="32" style="34" customWidth="1"/>
    <col min="7170" max="7170" width="13.140625" style="34" bestFit="1" customWidth="1"/>
    <col min="7171" max="7171" width="13.85546875" style="34" bestFit="1" customWidth="1"/>
    <col min="7172" max="7172" width="13.140625" style="34" bestFit="1" customWidth="1"/>
    <col min="7173" max="7173" width="13.85546875" style="34" customWidth="1"/>
    <col min="7174" max="7174" width="7.28515625" style="34" customWidth="1"/>
    <col min="7175" max="7424" width="9.28515625" style="34"/>
    <col min="7425" max="7425" width="32" style="34" customWidth="1"/>
    <col min="7426" max="7426" width="13.140625" style="34" bestFit="1" customWidth="1"/>
    <col min="7427" max="7427" width="13.85546875" style="34" bestFit="1" customWidth="1"/>
    <col min="7428" max="7428" width="13.140625" style="34" bestFit="1" customWidth="1"/>
    <col min="7429" max="7429" width="13.85546875" style="34" customWidth="1"/>
    <col min="7430" max="7430" width="7.28515625" style="34" customWidth="1"/>
    <col min="7431" max="7680" width="9.28515625" style="34"/>
    <col min="7681" max="7681" width="32" style="34" customWidth="1"/>
    <col min="7682" max="7682" width="13.140625" style="34" bestFit="1" customWidth="1"/>
    <col min="7683" max="7683" width="13.85546875" style="34" bestFit="1" customWidth="1"/>
    <col min="7684" max="7684" width="13.140625" style="34" bestFit="1" customWidth="1"/>
    <col min="7685" max="7685" width="13.85546875" style="34" customWidth="1"/>
    <col min="7686" max="7686" width="7.28515625" style="34" customWidth="1"/>
    <col min="7687" max="7936" width="9.28515625" style="34"/>
    <col min="7937" max="7937" width="32" style="34" customWidth="1"/>
    <col min="7938" max="7938" width="13.140625" style="34" bestFit="1" customWidth="1"/>
    <col min="7939" max="7939" width="13.85546875" style="34" bestFit="1" customWidth="1"/>
    <col min="7940" max="7940" width="13.140625" style="34" bestFit="1" customWidth="1"/>
    <col min="7941" max="7941" width="13.85546875" style="34" customWidth="1"/>
    <col min="7942" max="7942" width="7.28515625" style="34" customWidth="1"/>
    <col min="7943" max="8192" width="9.28515625" style="34"/>
    <col min="8193" max="8193" width="32" style="34" customWidth="1"/>
    <col min="8194" max="8194" width="13.140625" style="34" bestFit="1" customWidth="1"/>
    <col min="8195" max="8195" width="13.85546875" style="34" bestFit="1" customWidth="1"/>
    <col min="8196" max="8196" width="13.140625" style="34" bestFit="1" customWidth="1"/>
    <col min="8197" max="8197" width="13.85546875" style="34" customWidth="1"/>
    <col min="8198" max="8198" width="7.28515625" style="34" customWidth="1"/>
    <col min="8199" max="8448" width="9.28515625" style="34"/>
    <col min="8449" max="8449" width="32" style="34" customWidth="1"/>
    <col min="8450" max="8450" width="13.140625" style="34" bestFit="1" customWidth="1"/>
    <col min="8451" max="8451" width="13.85546875" style="34" bestFit="1" customWidth="1"/>
    <col min="8452" max="8452" width="13.140625" style="34" bestFit="1" customWidth="1"/>
    <col min="8453" max="8453" width="13.85546875" style="34" customWidth="1"/>
    <col min="8454" max="8454" width="7.28515625" style="34" customWidth="1"/>
    <col min="8455" max="8704" width="9.28515625" style="34"/>
    <col min="8705" max="8705" width="32" style="34" customWidth="1"/>
    <col min="8706" max="8706" width="13.140625" style="34" bestFit="1" customWidth="1"/>
    <col min="8707" max="8707" width="13.85546875" style="34" bestFit="1" customWidth="1"/>
    <col min="8708" max="8708" width="13.140625" style="34" bestFit="1" customWidth="1"/>
    <col min="8709" max="8709" width="13.85546875" style="34" customWidth="1"/>
    <col min="8710" max="8710" width="7.28515625" style="34" customWidth="1"/>
    <col min="8711" max="8960" width="9.28515625" style="34"/>
    <col min="8961" max="8961" width="32" style="34" customWidth="1"/>
    <col min="8962" max="8962" width="13.140625" style="34" bestFit="1" customWidth="1"/>
    <col min="8963" max="8963" width="13.85546875" style="34" bestFit="1" customWidth="1"/>
    <col min="8964" max="8964" width="13.140625" style="34" bestFit="1" customWidth="1"/>
    <col min="8965" max="8965" width="13.85546875" style="34" customWidth="1"/>
    <col min="8966" max="8966" width="7.28515625" style="34" customWidth="1"/>
    <col min="8967" max="9216" width="9.28515625" style="34"/>
    <col min="9217" max="9217" width="32" style="34" customWidth="1"/>
    <col min="9218" max="9218" width="13.140625" style="34" bestFit="1" customWidth="1"/>
    <col min="9219" max="9219" width="13.85546875" style="34" bestFit="1" customWidth="1"/>
    <col min="9220" max="9220" width="13.140625" style="34" bestFit="1" customWidth="1"/>
    <col min="9221" max="9221" width="13.85546875" style="34" customWidth="1"/>
    <col min="9222" max="9222" width="7.28515625" style="34" customWidth="1"/>
    <col min="9223" max="9472" width="9.28515625" style="34"/>
    <col min="9473" max="9473" width="32" style="34" customWidth="1"/>
    <col min="9474" max="9474" width="13.140625" style="34" bestFit="1" customWidth="1"/>
    <col min="9475" max="9475" width="13.85546875" style="34" bestFit="1" customWidth="1"/>
    <col min="9476" max="9476" width="13.140625" style="34" bestFit="1" customWidth="1"/>
    <col min="9477" max="9477" width="13.85546875" style="34" customWidth="1"/>
    <col min="9478" max="9478" width="7.28515625" style="34" customWidth="1"/>
    <col min="9479" max="9728" width="9.28515625" style="34"/>
    <col min="9729" max="9729" width="32" style="34" customWidth="1"/>
    <col min="9730" max="9730" width="13.140625" style="34" bestFit="1" customWidth="1"/>
    <col min="9731" max="9731" width="13.85546875" style="34" bestFit="1" customWidth="1"/>
    <col min="9732" max="9732" width="13.140625" style="34" bestFit="1" customWidth="1"/>
    <col min="9733" max="9733" width="13.85546875" style="34" customWidth="1"/>
    <col min="9734" max="9734" width="7.28515625" style="34" customWidth="1"/>
    <col min="9735" max="9984" width="9.28515625" style="34"/>
    <col min="9985" max="9985" width="32" style="34" customWidth="1"/>
    <col min="9986" max="9986" width="13.140625" style="34" bestFit="1" customWidth="1"/>
    <col min="9987" max="9987" width="13.85546875" style="34" bestFit="1" customWidth="1"/>
    <col min="9988" max="9988" width="13.140625" style="34" bestFit="1" customWidth="1"/>
    <col min="9989" max="9989" width="13.85546875" style="34" customWidth="1"/>
    <col min="9990" max="9990" width="7.28515625" style="34" customWidth="1"/>
    <col min="9991" max="10240" width="9.28515625" style="34"/>
    <col min="10241" max="10241" width="32" style="34" customWidth="1"/>
    <col min="10242" max="10242" width="13.140625" style="34" bestFit="1" customWidth="1"/>
    <col min="10243" max="10243" width="13.85546875" style="34" bestFit="1" customWidth="1"/>
    <col min="10244" max="10244" width="13.140625" style="34" bestFit="1" customWidth="1"/>
    <col min="10245" max="10245" width="13.85546875" style="34" customWidth="1"/>
    <col min="10246" max="10246" width="7.28515625" style="34" customWidth="1"/>
    <col min="10247" max="10496" width="9.28515625" style="34"/>
    <col min="10497" max="10497" width="32" style="34" customWidth="1"/>
    <col min="10498" max="10498" width="13.140625" style="34" bestFit="1" customWidth="1"/>
    <col min="10499" max="10499" width="13.85546875" style="34" bestFit="1" customWidth="1"/>
    <col min="10500" max="10500" width="13.140625" style="34" bestFit="1" customWidth="1"/>
    <col min="10501" max="10501" width="13.85546875" style="34" customWidth="1"/>
    <col min="10502" max="10502" width="7.28515625" style="34" customWidth="1"/>
    <col min="10503" max="10752" width="9.28515625" style="34"/>
    <col min="10753" max="10753" width="32" style="34" customWidth="1"/>
    <col min="10754" max="10754" width="13.140625" style="34" bestFit="1" customWidth="1"/>
    <col min="10755" max="10755" width="13.85546875" style="34" bestFit="1" customWidth="1"/>
    <col min="10756" max="10756" width="13.140625" style="34" bestFit="1" customWidth="1"/>
    <col min="10757" max="10757" width="13.85546875" style="34" customWidth="1"/>
    <col min="10758" max="10758" width="7.28515625" style="34" customWidth="1"/>
    <col min="10759" max="11008" width="9.28515625" style="34"/>
    <col min="11009" max="11009" width="32" style="34" customWidth="1"/>
    <col min="11010" max="11010" width="13.140625" style="34" bestFit="1" customWidth="1"/>
    <col min="11011" max="11011" width="13.85546875" style="34" bestFit="1" customWidth="1"/>
    <col min="11012" max="11012" width="13.140625" style="34" bestFit="1" customWidth="1"/>
    <col min="11013" max="11013" width="13.85546875" style="34" customWidth="1"/>
    <col min="11014" max="11014" width="7.28515625" style="34" customWidth="1"/>
    <col min="11015" max="11264" width="9.28515625" style="34"/>
    <col min="11265" max="11265" width="32" style="34" customWidth="1"/>
    <col min="11266" max="11266" width="13.140625" style="34" bestFit="1" customWidth="1"/>
    <col min="11267" max="11267" width="13.85546875" style="34" bestFit="1" customWidth="1"/>
    <col min="11268" max="11268" width="13.140625" style="34" bestFit="1" customWidth="1"/>
    <col min="11269" max="11269" width="13.85546875" style="34" customWidth="1"/>
    <col min="11270" max="11270" width="7.28515625" style="34" customWidth="1"/>
    <col min="11271" max="11520" width="9.28515625" style="34"/>
    <col min="11521" max="11521" width="32" style="34" customWidth="1"/>
    <col min="11522" max="11522" width="13.140625" style="34" bestFit="1" customWidth="1"/>
    <col min="11523" max="11523" width="13.85546875" style="34" bestFit="1" customWidth="1"/>
    <col min="11524" max="11524" width="13.140625" style="34" bestFit="1" customWidth="1"/>
    <col min="11525" max="11525" width="13.85546875" style="34" customWidth="1"/>
    <col min="11526" max="11526" width="7.28515625" style="34" customWidth="1"/>
    <col min="11527" max="11776" width="9.28515625" style="34"/>
    <col min="11777" max="11777" width="32" style="34" customWidth="1"/>
    <col min="11778" max="11778" width="13.140625" style="34" bestFit="1" customWidth="1"/>
    <col min="11779" max="11779" width="13.85546875" style="34" bestFit="1" customWidth="1"/>
    <col min="11780" max="11780" width="13.140625" style="34" bestFit="1" customWidth="1"/>
    <col min="11781" max="11781" width="13.85546875" style="34" customWidth="1"/>
    <col min="11782" max="11782" width="7.28515625" style="34" customWidth="1"/>
    <col min="11783" max="12032" width="9.28515625" style="34"/>
    <col min="12033" max="12033" width="32" style="34" customWidth="1"/>
    <col min="12034" max="12034" width="13.140625" style="34" bestFit="1" customWidth="1"/>
    <col min="12035" max="12035" width="13.85546875" style="34" bestFit="1" customWidth="1"/>
    <col min="12036" max="12036" width="13.140625" style="34" bestFit="1" customWidth="1"/>
    <col min="12037" max="12037" width="13.85546875" style="34" customWidth="1"/>
    <col min="12038" max="12038" width="7.28515625" style="34" customWidth="1"/>
    <col min="12039" max="12288" width="9.28515625" style="34"/>
    <col min="12289" max="12289" width="32" style="34" customWidth="1"/>
    <col min="12290" max="12290" width="13.140625" style="34" bestFit="1" customWidth="1"/>
    <col min="12291" max="12291" width="13.85546875" style="34" bestFit="1" customWidth="1"/>
    <col min="12292" max="12292" width="13.140625" style="34" bestFit="1" customWidth="1"/>
    <col min="12293" max="12293" width="13.85546875" style="34" customWidth="1"/>
    <col min="12294" max="12294" width="7.28515625" style="34" customWidth="1"/>
    <col min="12295" max="12544" width="9.28515625" style="34"/>
    <col min="12545" max="12545" width="32" style="34" customWidth="1"/>
    <col min="12546" max="12546" width="13.140625" style="34" bestFit="1" customWidth="1"/>
    <col min="12547" max="12547" width="13.85546875" style="34" bestFit="1" customWidth="1"/>
    <col min="12548" max="12548" width="13.140625" style="34" bestFit="1" customWidth="1"/>
    <col min="12549" max="12549" width="13.85546875" style="34" customWidth="1"/>
    <col min="12550" max="12550" width="7.28515625" style="34" customWidth="1"/>
    <col min="12551" max="12800" width="9.28515625" style="34"/>
    <col min="12801" max="12801" width="32" style="34" customWidth="1"/>
    <col min="12802" max="12802" width="13.140625" style="34" bestFit="1" customWidth="1"/>
    <col min="12803" max="12803" width="13.85546875" style="34" bestFit="1" customWidth="1"/>
    <col min="12804" max="12804" width="13.140625" style="34" bestFit="1" customWidth="1"/>
    <col min="12805" max="12805" width="13.85546875" style="34" customWidth="1"/>
    <col min="12806" max="12806" width="7.28515625" style="34" customWidth="1"/>
    <col min="12807" max="13056" width="9.28515625" style="34"/>
    <col min="13057" max="13057" width="32" style="34" customWidth="1"/>
    <col min="13058" max="13058" width="13.140625" style="34" bestFit="1" customWidth="1"/>
    <col min="13059" max="13059" width="13.85546875" style="34" bestFit="1" customWidth="1"/>
    <col min="13060" max="13060" width="13.140625" style="34" bestFit="1" customWidth="1"/>
    <col min="13061" max="13061" width="13.85546875" style="34" customWidth="1"/>
    <col min="13062" max="13062" width="7.28515625" style="34" customWidth="1"/>
    <col min="13063" max="13312" width="9.28515625" style="34"/>
    <col min="13313" max="13313" width="32" style="34" customWidth="1"/>
    <col min="13314" max="13314" width="13.140625" style="34" bestFit="1" customWidth="1"/>
    <col min="13315" max="13315" width="13.85546875" style="34" bestFit="1" customWidth="1"/>
    <col min="13316" max="13316" width="13.140625" style="34" bestFit="1" customWidth="1"/>
    <col min="13317" max="13317" width="13.85546875" style="34" customWidth="1"/>
    <col min="13318" max="13318" width="7.28515625" style="34" customWidth="1"/>
    <col min="13319" max="13568" width="9.28515625" style="34"/>
    <col min="13569" max="13569" width="32" style="34" customWidth="1"/>
    <col min="13570" max="13570" width="13.140625" style="34" bestFit="1" customWidth="1"/>
    <col min="13571" max="13571" width="13.85546875" style="34" bestFit="1" customWidth="1"/>
    <col min="13572" max="13572" width="13.140625" style="34" bestFit="1" customWidth="1"/>
    <col min="13573" max="13573" width="13.85546875" style="34" customWidth="1"/>
    <col min="13574" max="13574" width="7.28515625" style="34" customWidth="1"/>
    <col min="13575" max="13824" width="9.28515625" style="34"/>
    <col min="13825" max="13825" width="32" style="34" customWidth="1"/>
    <col min="13826" max="13826" width="13.140625" style="34" bestFit="1" customWidth="1"/>
    <col min="13827" max="13827" width="13.85546875" style="34" bestFit="1" customWidth="1"/>
    <col min="13828" max="13828" width="13.140625" style="34" bestFit="1" customWidth="1"/>
    <col min="13829" max="13829" width="13.85546875" style="34" customWidth="1"/>
    <col min="13830" max="13830" width="7.28515625" style="34" customWidth="1"/>
    <col min="13831" max="14080" width="9.28515625" style="34"/>
    <col min="14081" max="14081" width="32" style="34" customWidth="1"/>
    <col min="14082" max="14082" width="13.140625" style="34" bestFit="1" customWidth="1"/>
    <col min="14083" max="14083" width="13.85546875" style="34" bestFit="1" customWidth="1"/>
    <col min="14084" max="14084" width="13.140625" style="34" bestFit="1" customWidth="1"/>
    <col min="14085" max="14085" width="13.85546875" style="34" customWidth="1"/>
    <col min="14086" max="14086" width="7.28515625" style="34" customWidth="1"/>
    <col min="14087" max="14336" width="9.28515625" style="34"/>
    <col min="14337" max="14337" width="32" style="34" customWidth="1"/>
    <col min="14338" max="14338" width="13.140625" style="34" bestFit="1" customWidth="1"/>
    <col min="14339" max="14339" width="13.85546875" style="34" bestFit="1" customWidth="1"/>
    <col min="14340" max="14340" width="13.140625" style="34" bestFit="1" customWidth="1"/>
    <col min="14341" max="14341" width="13.85546875" style="34" customWidth="1"/>
    <col min="14342" max="14342" width="7.28515625" style="34" customWidth="1"/>
    <col min="14343" max="14592" width="9.28515625" style="34"/>
    <col min="14593" max="14593" width="32" style="34" customWidth="1"/>
    <col min="14594" max="14594" width="13.140625" style="34" bestFit="1" customWidth="1"/>
    <col min="14595" max="14595" width="13.85546875" style="34" bestFit="1" customWidth="1"/>
    <col min="14596" max="14596" width="13.140625" style="34" bestFit="1" customWidth="1"/>
    <col min="14597" max="14597" width="13.85546875" style="34" customWidth="1"/>
    <col min="14598" max="14598" width="7.28515625" style="34" customWidth="1"/>
    <col min="14599" max="14848" width="9.28515625" style="34"/>
    <col min="14849" max="14849" width="32" style="34" customWidth="1"/>
    <col min="14850" max="14850" width="13.140625" style="34" bestFit="1" customWidth="1"/>
    <col min="14851" max="14851" width="13.85546875" style="34" bestFit="1" customWidth="1"/>
    <col min="14852" max="14852" width="13.140625" style="34" bestFit="1" customWidth="1"/>
    <col min="14853" max="14853" width="13.85546875" style="34" customWidth="1"/>
    <col min="14854" max="14854" width="7.28515625" style="34" customWidth="1"/>
    <col min="14855" max="15104" width="9.28515625" style="34"/>
    <col min="15105" max="15105" width="32" style="34" customWidth="1"/>
    <col min="15106" max="15106" width="13.140625" style="34" bestFit="1" customWidth="1"/>
    <col min="15107" max="15107" width="13.85546875" style="34" bestFit="1" customWidth="1"/>
    <col min="15108" max="15108" width="13.140625" style="34" bestFit="1" customWidth="1"/>
    <col min="15109" max="15109" width="13.85546875" style="34" customWidth="1"/>
    <col min="15110" max="15110" width="7.28515625" style="34" customWidth="1"/>
    <col min="15111" max="15360" width="9.28515625" style="34"/>
    <col min="15361" max="15361" width="32" style="34" customWidth="1"/>
    <col min="15362" max="15362" width="13.140625" style="34" bestFit="1" customWidth="1"/>
    <col min="15363" max="15363" width="13.85546875" style="34" bestFit="1" customWidth="1"/>
    <col min="15364" max="15364" width="13.140625" style="34" bestFit="1" customWidth="1"/>
    <col min="15365" max="15365" width="13.85546875" style="34" customWidth="1"/>
    <col min="15366" max="15366" width="7.28515625" style="34" customWidth="1"/>
    <col min="15367" max="15616" width="9.28515625" style="34"/>
    <col min="15617" max="15617" width="32" style="34" customWidth="1"/>
    <col min="15618" max="15618" width="13.140625" style="34" bestFit="1" customWidth="1"/>
    <col min="15619" max="15619" width="13.85546875" style="34" bestFit="1" customWidth="1"/>
    <col min="15620" max="15620" width="13.140625" style="34" bestFit="1" customWidth="1"/>
    <col min="15621" max="15621" width="13.85546875" style="34" customWidth="1"/>
    <col min="15622" max="15622" width="7.28515625" style="34" customWidth="1"/>
    <col min="15623" max="15872" width="9.28515625" style="34"/>
    <col min="15873" max="15873" width="32" style="34" customWidth="1"/>
    <col min="15874" max="15874" width="13.140625" style="34" bestFit="1" customWidth="1"/>
    <col min="15875" max="15875" width="13.85546875" style="34" bestFit="1" customWidth="1"/>
    <col min="15876" max="15876" width="13.140625" style="34" bestFit="1" customWidth="1"/>
    <col min="15877" max="15877" width="13.85546875" style="34" customWidth="1"/>
    <col min="15878" max="15878" width="7.28515625" style="34" customWidth="1"/>
    <col min="15879" max="16128" width="9.28515625" style="34"/>
    <col min="16129" max="16129" width="32" style="34" customWidth="1"/>
    <col min="16130" max="16130" width="13.140625" style="34" bestFit="1" customWidth="1"/>
    <col min="16131" max="16131" width="13.85546875" style="34" bestFit="1" customWidth="1"/>
    <col min="16132" max="16132" width="13.140625" style="34" bestFit="1" customWidth="1"/>
    <col min="16133" max="16133" width="13.85546875" style="34" customWidth="1"/>
    <col min="16134" max="16134" width="7.28515625" style="34" customWidth="1"/>
    <col min="16135" max="16384" width="9.28515625" style="34"/>
  </cols>
  <sheetData>
    <row r="1" spans="1:5" x14ac:dyDescent="0.2">
      <c r="E1" s="4" t="s">
        <v>188</v>
      </c>
    </row>
    <row r="2" spans="1:5" ht="19.5" x14ac:dyDescent="0.35">
      <c r="A2" s="89" t="s">
        <v>189</v>
      </c>
      <c r="B2" s="90"/>
      <c r="C2" s="91"/>
      <c r="D2" s="92"/>
      <c r="E2" s="93"/>
    </row>
    <row r="3" spans="1:5" ht="13.5" x14ac:dyDescent="0.25">
      <c r="A3" s="94"/>
      <c r="B3" s="90"/>
      <c r="C3" s="95"/>
      <c r="D3" s="92"/>
      <c r="E3" s="92"/>
    </row>
    <row r="4" spans="1:5" ht="15.75" x14ac:dyDescent="0.25">
      <c r="A4" s="96" t="s">
        <v>142</v>
      </c>
      <c r="B4" s="97"/>
      <c r="C4" s="98"/>
      <c r="D4" s="99"/>
      <c r="E4" s="99"/>
    </row>
    <row r="5" spans="1:5" ht="13.5" thickBot="1" x14ac:dyDescent="0.25">
      <c r="A5" s="92"/>
      <c r="B5" s="92"/>
      <c r="C5" s="92"/>
      <c r="D5" s="92"/>
      <c r="E5" s="100" t="s">
        <v>143</v>
      </c>
    </row>
    <row r="6" spans="1:5" ht="13.5" x14ac:dyDescent="0.25">
      <c r="A6" s="101" t="s">
        <v>190</v>
      </c>
      <c r="B6" s="102" t="s">
        <v>145</v>
      </c>
      <c r="C6" s="103" t="s">
        <v>145</v>
      </c>
      <c r="D6" s="104" t="s">
        <v>145</v>
      </c>
      <c r="E6" s="103" t="s">
        <v>145</v>
      </c>
    </row>
    <row r="7" spans="1:5" ht="13.5" x14ac:dyDescent="0.25">
      <c r="A7" s="105" t="s">
        <v>191</v>
      </c>
      <c r="B7" s="106" t="s">
        <v>147</v>
      </c>
      <c r="C7" s="107" t="s">
        <v>147</v>
      </c>
      <c r="D7" s="108" t="s">
        <v>148</v>
      </c>
      <c r="E7" s="107" t="s">
        <v>148</v>
      </c>
    </row>
    <row r="8" spans="1:5" ht="14.25" thickBot="1" x14ac:dyDescent="0.3">
      <c r="A8" s="109"/>
      <c r="B8" s="110" t="s">
        <v>149</v>
      </c>
      <c r="C8" s="111" t="s">
        <v>150</v>
      </c>
      <c r="D8" s="112" t="s">
        <v>149</v>
      </c>
      <c r="E8" s="111" t="s">
        <v>150</v>
      </c>
    </row>
    <row r="9" spans="1:5" ht="16.5" thickBot="1" x14ac:dyDescent="0.3">
      <c r="A9" s="113" t="s">
        <v>192</v>
      </c>
      <c r="B9" s="114">
        <f>B10+B46+B58</f>
        <v>200354</v>
      </c>
      <c r="C9" s="115">
        <f>C10+C58+C46+C52</f>
        <v>9504</v>
      </c>
      <c r="D9" s="114">
        <f>D10+D58</f>
        <v>188180</v>
      </c>
      <c r="E9" s="115">
        <f>E10+E58+E46+E52</f>
        <v>5456</v>
      </c>
    </row>
    <row r="10" spans="1:5" ht="14.25" customHeight="1" thickBot="1" x14ac:dyDescent="0.25">
      <c r="A10" s="116" t="s">
        <v>193</v>
      </c>
      <c r="B10" s="117">
        <f>SUM(B11:B45)</f>
        <v>200353</v>
      </c>
      <c r="C10" s="118">
        <f>SUM(C11:C45)</f>
        <v>9504</v>
      </c>
      <c r="D10" s="117">
        <f>SUM(D11:D45)</f>
        <v>188179</v>
      </c>
      <c r="E10" s="118">
        <f>SUM(E11:E45)</f>
        <v>5456</v>
      </c>
    </row>
    <row r="11" spans="1:5" x14ac:dyDescent="0.2">
      <c r="A11" s="119" t="s">
        <v>194</v>
      </c>
      <c r="B11" s="120">
        <v>12775</v>
      </c>
      <c r="C11" s="121">
        <v>2073</v>
      </c>
      <c r="D11" s="120">
        <v>5354</v>
      </c>
      <c r="E11" s="121">
        <v>28</v>
      </c>
    </row>
    <row r="12" spans="1:5" x14ac:dyDescent="0.2">
      <c r="A12" s="122" t="s">
        <v>195</v>
      </c>
      <c r="B12" s="123">
        <v>8134</v>
      </c>
      <c r="C12" s="124">
        <v>119</v>
      </c>
      <c r="D12" s="123">
        <v>9648</v>
      </c>
      <c r="E12" s="124">
        <v>574</v>
      </c>
    </row>
    <row r="13" spans="1:5" ht="25.5" x14ac:dyDescent="0.2">
      <c r="A13" s="122" t="s">
        <v>196</v>
      </c>
      <c r="B13" s="123">
        <v>0</v>
      </c>
      <c r="C13" s="124">
        <v>0</v>
      </c>
      <c r="D13" s="123">
        <v>0</v>
      </c>
      <c r="E13" s="124">
        <v>0</v>
      </c>
    </row>
    <row r="14" spans="1:5" x14ac:dyDescent="0.2">
      <c r="A14" s="122" t="s">
        <v>197</v>
      </c>
      <c r="B14" s="123">
        <v>0</v>
      </c>
      <c r="C14" s="124">
        <v>0</v>
      </c>
      <c r="D14" s="123">
        <v>0</v>
      </c>
      <c r="E14" s="124">
        <v>0</v>
      </c>
    </row>
    <row r="15" spans="1:5" x14ac:dyDescent="0.2">
      <c r="A15" s="122" t="s">
        <v>198</v>
      </c>
      <c r="B15" s="123">
        <v>0</v>
      </c>
      <c r="C15" s="124">
        <v>0</v>
      </c>
      <c r="D15" s="123">
        <v>0</v>
      </c>
      <c r="E15" s="124">
        <v>0</v>
      </c>
    </row>
    <row r="16" spans="1:5" x14ac:dyDescent="0.2">
      <c r="A16" s="122" t="s">
        <v>199</v>
      </c>
      <c r="B16" s="123">
        <v>0</v>
      </c>
      <c r="C16" s="124">
        <v>0</v>
      </c>
      <c r="D16" s="123">
        <v>0</v>
      </c>
      <c r="E16" s="124">
        <v>0</v>
      </c>
    </row>
    <row r="17" spans="1:5" x14ac:dyDescent="0.2">
      <c r="A17" s="122" t="s">
        <v>200</v>
      </c>
      <c r="B17" s="123">
        <v>0</v>
      </c>
      <c r="C17" s="124">
        <v>0</v>
      </c>
      <c r="D17" s="123">
        <v>0</v>
      </c>
      <c r="E17" s="124">
        <v>0</v>
      </c>
    </row>
    <row r="18" spans="1:5" x14ac:dyDescent="0.2">
      <c r="A18" s="122" t="s">
        <v>201</v>
      </c>
      <c r="B18" s="123">
        <v>4389</v>
      </c>
      <c r="C18" s="124">
        <v>238</v>
      </c>
      <c r="D18" s="123">
        <v>4136</v>
      </c>
      <c r="E18" s="124">
        <v>8</v>
      </c>
    </row>
    <row r="19" spans="1:5" x14ac:dyDescent="0.2">
      <c r="A19" s="122" t="s">
        <v>202</v>
      </c>
      <c r="B19" s="123">
        <v>344</v>
      </c>
      <c r="C19" s="124">
        <v>0</v>
      </c>
      <c r="D19" s="123">
        <v>422</v>
      </c>
      <c r="E19" s="124">
        <v>0</v>
      </c>
    </row>
    <row r="20" spans="1:5" x14ac:dyDescent="0.2">
      <c r="A20" s="122" t="s">
        <v>203</v>
      </c>
      <c r="B20" s="123">
        <v>16</v>
      </c>
      <c r="C20" s="124">
        <v>0</v>
      </c>
      <c r="D20" s="123">
        <v>46</v>
      </c>
      <c r="E20" s="124">
        <v>0</v>
      </c>
    </row>
    <row r="21" spans="1:5" x14ac:dyDescent="0.2">
      <c r="A21" s="122" t="s">
        <v>204</v>
      </c>
      <c r="B21" s="123">
        <v>0</v>
      </c>
      <c r="C21" s="124">
        <v>0</v>
      </c>
      <c r="D21" s="123">
        <v>0</v>
      </c>
      <c r="E21" s="124">
        <v>0</v>
      </c>
    </row>
    <row r="22" spans="1:5" x14ac:dyDescent="0.2">
      <c r="A22" s="122" t="s">
        <v>205</v>
      </c>
      <c r="B22" s="123">
        <v>15678</v>
      </c>
      <c r="C22" s="124">
        <v>1836</v>
      </c>
      <c r="D22" s="123">
        <v>31616</v>
      </c>
      <c r="E22" s="124">
        <v>1701</v>
      </c>
    </row>
    <row r="23" spans="1:5" x14ac:dyDescent="0.2">
      <c r="A23" s="122" t="s">
        <v>206</v>
      </c>
      <c r="B23" s="125">
        <v>106487</v>
      </c>
      <c r="C23" s="124">
        <v>3560</v>
      </c>
      <c r="D23" s="125">
        <v>90808</v>
      </c>
      <c r="E23" s="124">
        <v>2062</v>
      </c>
    </row>
    <row r="24" spans="1:5" x14ac:dyDescent="0.2">
      <c r="A24" s="122" t="s">
        <v>207</v>
      </c>
      <c r="B24" s="125">
        <v>35310</v>
      </c>
      <c r="C24" s="124">
        <v>1180</v>
      </c>
      <c r="D24" s="125">
        <v>30342</v>
      </c>
      <c r="E24" s="124">
        <v>661</v>
      </c>
    </row>
    <row r="25" spans="1:5" x14ac:dyDescent="0.2">
      <c r="A25" s="122" t="s">
        <v>208</v>
      </c>
      <c r="B25" s="125">
        <v>425</v>
      </c>
      <c r="C25" s="124">
        <v>10</v>
      </c>
      <c r="D25" s="125">
        <v>373</v>
      </c>
      <c r="E25" s="124">
        <v>9</v>
      </c>
    </row>
    <row r="26" spans="1:5" x14ac:dyDescent="0.2">
      <c r="A26" s="122" t="s">
        <v>209</v>
      </c>
      <c r="B26" s="125">
        <v>4300</v>
      </c>
      <c r="C26" s="124">
        <v>74</v>
      </c>
      <c r="D26" s="125">
        <v>2941</v>
      </c>
      <c r="E26" s="124">
        <v>41</v>
      </c>
    </row>
    <row r="27" spans="1:5" x14ac:dyDescent="0.2">
      <c r="A27" s="122" t="s">
        <v>210</v>
      </c>
      <c r="B27" s="123">
        <v>0</v>
      </c>
      <c r="C27" s="124">
        <v>0</v>
      </c>
      <c r="D27" s="123">
        <v>0</v>
      </c>
      <c r="E27" s="124">
        <v>0</v>
      </c>
    </row>
    <row r="28" spans="1:5" x14ac:dyDescent="0.2">
      <c r="A28" s="122" t="s">
        <v>211</v>
      </c>
      <c r="B28" s="123">
        <v>19</v>
      </c>
      <c r="C28" s="124">
        <v>0</v>
      </c>
      <c r="D28" s="123">
        <v>18</v>
      </c>
      <c r="E28" s="124">
        <v>0</v>
      </c>
    </row>
    <row r="29" spans="1:5" x14ac:dyDescent="0.2">
      <c r="A29" s="122" t="s">
        <v>212</v>
      </c>
      <c r="B29" s="123">
        <v>0</v>
      </c>
      <c r="C29" s="124">
        <v>0</v>
      </c>
      <c r="D29" s="123">
        <v>0</v>
      </c>
      <c r="E29" s="124">
        <v>0</v>
      </c>
    </row>
    <row r="30" spans="1:5" x14ac:dyDescent="0.2">
      <c r="A30" s="122" t="s">
        <v>213</v>
      </c>
      <c r="B30" s="123">
        <v>814</v>
      </c>
      <c r="C30" s="124">
        <v>211</v>
      </c>
      <c r="D30" s="123">
        <v>0</v>
      </c>
      <c r="E30" s="124">
        <v>0</v>
      </c>
    </row>
    <row r="31" spans="1:5" x14ac:dyDescent="0.2">
      <c r="A31" s="122" t="s">
        <v>214</v>
      </c>
      <c r="B31" s="123">
        <v>0</v>
      </c>
      <c r="C31" s="124">
        <v>0</v>
      </c>
      <c r="D31" s="123">
        <v>0</v>
      </c>
      <c r="E31" s="124">
        <v>0</v>
      </c>
    </row>
    <row r="32" spans="1:5" x14ac:dyDescent="0.2">
      <c r="A32" s="122" t="s">
        <v>215</v>
      </c>
      <c r="B32" s="123">
        <v>0</v>
      </c>
      <c r="C32" s="124">
        <v>0</v>
      </c>
      <c r="D32" s="123">
        <v>1</v>
      </c>
      <c r="E32" s="124">
        <v>0</v>
      </c>
    </row>
    <row r="33" spans="1:5" x14ac:dyDescent="0.2">
      <c r="A33" s="122" t="s">
        <v>216</v>
      </c>
      <c r="B33" s="123">
        <v>0</v>
      </c>
      <c r="C33" s="124">
        <v>0</v>
      </c>
      <c r="D33" s="123">
        <v>0</v>
      </c>
      <c r="E33" s="124">
        <v>0</v>
      </c>
    </row>
    <row r="34" spans="1:5" x14ac:dyDescent="0.2">
      <c r="A34" s="122" t="s">
        <v>217</v>
      </c>
      <c r="B34" s="123">
        <v>0</v>
      </c>
      <c r="C34" s="124">
        <v>0</v>
      </c>
      <c r="D34" s="123">
        <v>0</v>
      </c>
      <c r="E34" s="124">
        <v>0</v>
      </c>
    </row>
    <row r="35" spans="1:5" x14ac:dyDescent="0.2">
      <c r="A35" s="122" t="s">
        <v>218</v>
      </c>
      <c r="B35" s="123">
        <v>0</v>
      </c>
      <c r="C35" s="124">
        <v>0</v>
      </c>
      <c r="D35" s="123">
        <v>118</v>
      </c>
      <c r="E35" s="124">
        <v>0</v>
      </c>
    </row>
    <row r="36" spans="1:5" x14ac:dyDescent="0.2">
      <c r="A36" s="122" t="s">
        <v>219</v>
      </c>
      <c r="B36" s="123">
        <v>0</v>
      </c>
      <c r="C36" s="124">
        <v>0</v>
      </c>
      <c r="D36" s="123">
        <v>0</v>
      </c>
      <c r="E36" s="124">
        <v>0</v>
      </c>
    </row>
    <row r="37" spans="1:5" x14ac:dyDescent="0.2">
      <c r="A37" s="122" t="s">
        <v>220</v>
      </c>
      <c r="B37" s="123">
        <v>10220</v>
      </c>
      <c r="C37" s="124">
        <v>52</v>
      </c>
      <c r="D37" s="123">
        <v>9984</v>
      </c>
      <c r="E37" s="124">
        <v>19</v>
      </c>
    </row>
    <row r="38" spans="1:5" ht="13.5" customHeight="1" x14ac:dyDescent="0.2">
      <c r="A38" s="122" t="s">
        <v>221</v>
      </c>
      <c r="B38" s="123">
        <v>0</v>
      </c>
      <c r="C38" s="124">
        <v>0</v>
      </c>
      <c r="D38" s="123">
        <v>0</v>
      </c>
      <c r="E38" s="124">
        <v>0</v>
      </c>
    </row>
    <row r="39" spans="1:5" x14ac:dyDescent="0.2">
      <c r="A39" s="122" t="s">
        <v>222</v>
      </c>
      <c r="B39" s="123">
        <v>0</v>
      </c>
      <c r="C39" s="124">
        <v>0</v>
      </c>
      <c r="D39" s="123">
        <v>0</v>
      </c>
      <c r="E39" s="124">
        <v>0</v>
      </c>
    </row>
    <row r="40" spans="1:5" x14ac:dyDescent="0.2">
      <c r="A40" s="122" t="s">
        <v>223</v>
      </c>
      <c r="B40" s="123">
        <v>0</v>
      </c>
      <c r="C40" s="124">
        <v>0</v>
      </c>
      <c r="D40" s="123">
        <v>0</v>
      </c>
      <c r="E40" s="124">
        <v>0</v>
      </c>
    </row>
    <row r="41" spans="1:5" x14ac:dyDescent="0.2">
      <c r="A41" s="122" t="s">
        <v>224</v>
      </c>
      <c r="B41" s="123">
        <v>0</v>
      </c>
      <c r="C41" s="124">
        <v>0</v>
      </c>
      <c r="D41" s="123">
        <v>0</v>
      </c>
      <c r="E41" s="124">
        <v>0</v>
      </c>
    </row>
    <row r="42" spans="1:5" x14ac:dyDescent="0.2">
      <c r="A42" s="122" t="s">
        <v>225</v>
      </c>
      <c r="B42" s="123">
        <v>306</v>
      </c>
      <c r="C42" s="124">
        <v>15</v>
      </c>
      <c r="D42" s="123"/>
      <c r="E42" s="124">
        <v>7</v>
      </c>
    </row>
    <row r="43" spans="1:5" x14ac:dyDescent="0.2">
      <c r="A43" s="122" t="s">
        <v>226</v>
      </c>
      <c r="B43" s="123">
        <v>30</v>
      </c>
      <c r="C43" s="124">
        <v>6</v>
      </c>
      <c r="D43" s="123">
        <v>1</v>
      </c>
      <c r="E43" s="124">
        <v>1</v>
      </c>
    </row>
    <row r="44" spans="1:5" x14ac:dyDescent="0.2">
      <c r="A44" s="122" t="s">
        <v>227</v>
      </c>
      <c r="B44" s="123">
        <v>1074</v>
      </c>
      <c r="C44" s="124">
        <v>130</v>
      </c>
      <c r="D44" s="123">
        <v>2258</v>
      </c>
      <c r="E44" s="124">
        <v>344</v>
      </c>
    </row>
    <row r="45" spans="1:5" ht="13.5" thickBot="1" x14ac:dyDescent="0.25">
      <c r="A45" s="126" t="s">
        <v>228</v>
      </c>
      <c r="B45" s="127">
        <v>32</v>
      </c>
      <c r="C45" s="128"/>
      <c r="D45" s="127">
        <v>113</v>
      </c>
      <c r="E45" s="128">
        <v>1</v>
      </c>
    </row>
    <row r="46" spans="1:5" ht="15" thickBot="1" x14ac:dyDescent="0.25">
      <c r="A46" s="129" t="s">
        <v>229</v>
      </c>
      <c r="B46" s="130">
        <v>0</v>
      </c>
      <c r="C46" s="131">
        <v>0</v>
      </c>
      <c r="D46" s="130">
        <v>0</v>
      </c>
      <c r="E46" s="131">
        <v>0</v>
      </c>
    </row>
    <row r="47" spans="1:5" x14ac:dyDescent="0.2">
      <c r="A47" s="122" t="s">
        <v>230</v>
      </c>
      <c r="B47" s="123">
        <v>0</v>
      </c>
      <c r="C47" s="124">
        <v>0</v>
      </c>
      <c r="D47" s="123">
        <v>0</v>
      </c>
      <c r="E47" s="124">
        <v>0</v>
      </c>
    </row>
    <row r="48" spans="1:5" x14ac:dyDescent="0.2">
      <c r="A48" s="122" t="s">
        <v>231</v>
      </c>
      <c r="B48" s="123">
        <v>0</v>
      </c>
      <c r="C48" s="124">
        <v>0</v>
      </c>
      <c r="D48" s="123">
        <v>0</v>
      </c>
      <c r="E48" s="124">
        <v>0</v>
      </c>
    </row>
    <row r="49" spans="1:5" x14ac:dyDescent="0.2">
      <c r="A49" s="122" t="s">
        <v>232</v>
      </c>
      <c r="B49" s="123">
        <v>0</v>
      </c>
      <c r="C49" s="124">
        <v>0</v>
      </c>
      <c r="D49" s="123">
        <v>0</v>
      </c>
      <c r="E49" s="124">
        <v>0</v>
      </c>
    </row>
    <row r="50" spans="1:5" x14ac:dyDescent="0.2">
      <c r="A50" s="122" t="s">
        <v>233</v>
      </c>
      <c r="B50" s="123">
        <v>0</v>
      </c>
      <c r="C50" s="124">
        <v>0</v>
      </c>
      <c r="D50" s="123">
        <v>0</v>
      </c>
      <c r="E50" s="124">
        <v>0</v>
      </c>
    </row>
    <row r="51" spans="1:5" x14ac:dyDescent="0.2">
      <c r="A51" s="122" t="s">
        <v>234</v>
      </c>
      <c r="B51" s="123">
        <v>0</v>
      </c>
      <c r="C51" s="124">
        <v>0</v>
      </c>
      <c r="D51" s="123">
        <v>0</v>
      </c>
      <c r="E51" s="124">
        <v>0</v>
      </c>
    </row>
    <row r="52" spans="1:5" ht="15" thickBot="1" x14ac:dyDescent="0.25">
      <c r="A52" s="132" t="s">
        <v>235</v>
      </c>
      <c r="B52" s="133">
        <v>0</v>
      </c>
      <c r="C52" s="134">
        <v>0</v>
      </c>
      <c r="D52" s="133">
        <v>0</v>
      </c>
      <c r="E52" s="134">
        <v>0</v>
      </c>
    </row>
    <row r="55" spans="1:5" ht="15.75" thickBot="1" x14ac:dyDescent="0.3">
      <c r="A55" s="195" t="s">
        <v>236</v>
      </c>
      <c r="B55" s="195"/>
      <c r="C55" s="195"/>
      <c r="D55" s="195"/>
      <c r="E55" s="195"/>
    </row>
    <row r="56" spans="1:5" ht="25.5" x14ac:dyDescent="0.2">
      <c r="A56" s="119" t="s">
        <v>237</v>
      </c>
      <c r="B56" s="123">
        <v>0</v>
      </c>
      <c r="C56" s="124">
        <v>0</v>
      </c>
      <c r="D56" s="123">
        <v>0</v>
      </c>
      <c r="E56" s="124">
        <v>0</v>
      </c>
    </row>
    <row r="57" spans="1:5" ht="26.25" thickBot="1" x14ac:dyDescent="0.25">
      <c r="A57" s="126" t="s">
        <v>238</v>
      </c>
      <c r="B57" s="123">
        <v>0</v>
      </c>
      <c r="C57" s="124">
        <v>0</v>
      </c>
      <c r="D57" s="123">
        <v>0</v>
      </c>
      <c r="E57" s="124">
        <v>0</v>
      </c>
    </row>
    <row r="58" spans="1:5" ht="15" thickBot="1" x14ac:dyDescent="0.25">
      <c r="A58" s="132" t="s">
        <v>239</v>
      </c>
      <c r="B58" s="133">
        <f>B59</f>
        <v>1</v>
      </c>
      <c r="C58" s="135">
        <f>C59</f>
        <v>0</v>
      </c>
      <c r="D58" s="133">
        <f>D59</f>
        <v>1</v>
      </c>
      <c r="E58" s="135">
        <f>E59</f>
        <v>0</v>
      </c>
    </row>
    <row r="59" spans="1:5" x14ac:dyDescent="0.2">
      <c r="A59" s="136" t="s">
        <v>239</v>
      </c>
      <c r="B59" s="120">
        <v>1</v>
      </c>
      <c r="C59" s="121"/>
      <c r="D59" s="120">
        <v>1</v>
      </c>
      <c r="E59" s="121"/>
    </row>
    <row r="60" spans="1:5" ht="13.5" thickBot="1" x14ac:dyDescent="0.25">
      <c r="A60" s="137" t="s">
        <v>240</v>
      </c>
      <c r="B60" s="123">
        <v>0</v>
      </c>
      <c r="C60" s="124">
        <v>0</v>
      </c>
      <c r="D60" s="123">
        <v>0</v>
      </c>
      <c r="E60" s="124">
        <v>0</v>
      </c>
    </row>
    <row r="61" spans="1:5" ht="15" thickBot="1" x14ac:dyDescent="0.25">
      <c r="A61" s="138" t="s">
        <v>241</v>
      </c>
      <c r="B61" s="139">
        <f>B62+B77+B83</f>
        <v>205858</v>
      </c>
      <c r="C61" s="140">
        <f>C62+C77+C83</f>
        <v>9528</v>
      </c>
      <c r="D61" s="139">
        <f>D62+D77+D83</f>
        <v>188215</v>
      </c>
      <c r="E61" s="140">
        <f>E62+E77+E83</f>
        <v>6104</v>
      </c>
    </row>
    <row r="62" spans="1:5" ht="15" thickBot="1" x14ac:dyDescent="0.25">
      <c r="A62" s="141" t="s">
        <v>242</v>
      </c>
      <c r="B62" s="142">
        <f>SUM(B63:B76)</f>
        <v>67609</v>
      </c>
      <c r="C62" s="143">
        <f>SUM(C63:C76)</f>
        <v>9527</v>
      </c>
      <c r="D62" s="142">
        <f>SUM(D63:D76)</f>
        <v>61685</v>
      </c>
      <c r="E62" s="143">
        <f>SUM(E63:E76)</f>
        <v>6104</v>
      </c>
    </row>
    <row r="63" spans="1:5" x14ac:dyDescent="0.2">
      <c r="A63" s="122" t="s">
        <v>243</v>
      </c>
      <c r="B63" s="123">
        <v>3341</v>
      </c>
      <c r="C63" s="124">
        <v>3681</v>
      </c>
      <c r="D63" s="123">
        <v>0</v>
      </c>
      <c r="E63" s="124">
        <v>0</v>
      </c>
    </row>
    <row r="64" spans="1:5" x14ac:dyDescent="0.2">
      <c r="A64" s="122" t="s">
        <v>244</v>
      </c>
      <c r="B64" s="123">
        <v>62877</v>
      </c>
      <c r="C64" s="124">
        <v>0</v>
      </c>
      <c r="D64" s="123">
        <v>57476</v>
      </c>
      <c r="E64" s="124"/>
    </row>
    <row r="65" spans="1:5" x14ac:dyDescent="0.2">
      <c r="A65" s="122" t="s">
        <v>245</v>
      </c>
      <c r="B65" s="123">
        <v>0</v>
      </c>
      <c r="C65" s="124">
        <v>5818</v>
      </c>
      <c r="D65" s="123">
        <v>0</v>
      </c>
      <c r="E65" s="124">
        <v>5567</v>
      </c>
    </row>
    <row r="66" spans="1:5" x14ac:dyDescent="0.2">
      <c r="A66" s="122" t="s">
        <v>246</v>
      </c>
      <c r="B66" s="123">
        <v>0</v>
      </c>
      <c r="C66" s="124">
        <v>0</v>
      </c>
      <c r="D66" s="123">
        <v>0</v>
      </c>
      <c r="E66" s="124">
        <v>0</v>
      </c>
    </row>
    <row r="67" spans="1:5" x14ac:dyDescent="0.2">
      <c r="A67" s="122" t="s">
        <v>247</v>
      </c>
      <c r="B67" s="123">
        <v>0</v>
      </c>
      <c r="C67" s="124">
        <v>0</v>
      </c>
      <c r="D67" s="123">
        <v>0</v>
      </c>
      <c r="E67" s="124">
        <v>0</v>
      </c>
    </row>
    <row r="68" spans="1:5" x14ac:dyDescent="0.2">
      <c r="A68" s="122" t="s">
        <v>214</v>
      </c>
      <c r="B68" s="123">
        <v>0</v>
      </c>
      <c r="C68" s="124">
        <v>0</v>
      </c>
      <c r="D68" s="123">
        <v>0</v>
      </c>
      <c r="E68" s="124">
        <v>0</v>
      </c>
    </row>
    <row r="69" spans="1:5" x14ac:dyDescent="0.2">
      <c r="A69" s="122" t="s">
        <v>215</v>
      </c>
      <c r="B69" s="123">
        <v>0</v>
      </c>
      <c r="C69" s="124">
        <v>0</v>
      </c>
      <c r="D69" s="123">
        <v>0</v>
      </c>
      <c r="E69" s="124">
        <v>0</v>
      </c>
    </row>
    <row r="70" spans="1:5" x14ac:dyDescent="0.2">
      <c r="A70" s="122" t="s">
        <v>248</v>
      </c>
      <c r="B70" s="123"/>
      <c r="C70" s="124">
        <v>19</v>
      </c>
      <c r="D70" s="123"/>
      <c r="E70" s="124">
        <v>14</v>
      </c>
    </row>
    <row r="71" spans="1:5" x14ac:dyDescent="0.2">
      <c r="A71" s="122" t="s">
        <v>249</v>
      </c>
      <c r="B71" s="123">
        <v>0</v>
      </c>
      <c r="C71" s="124">
        <v>0</v>
      </c>
      <c r="D71" s="123">
        <v>0</v>
      </c>
      <c r="E71" s="124">
        <v>0</v>
      </c>
    </row>
    <row r="72" spans="1:5" ht="25.5" x14ac:dyDescent="0.2">
      <c r="A72" s="122" t="s">
        <v>250</v>
      </c>
      <c r="B72" s="123">
        <v>0</v>
      </c>
      <c r="C72" s="124">
        <v>0</v>
      </c>
      <c r="D72" s="123">
        <v>0</v>
      </c>
      <c r="E72" s="124">
        <v>0</v>
      </c>
    </row>
    <row r="73" spans="1:5" ht="25.5" x14ac:dyDescent="0.2">
      <c r="A73" s="122" t="s">
        <v>251</v>
      </c>
      <c r="B73" s="123">
        <v>0</v>
      </c>
      <c r="C73" s="124">
        <v>0</v>
      </c>
      <c r="D73" s="123">
        <v>0</v>
      </c>
      <c r="E73" s="124">
        <v>0</v>
      </c>
    </row>
    <row r="74" spans="1:5" x14ac:dyDescent="0.2">
      <c r="A74" s="122" t="s">
        <v>252</v>
      </c>
      <c r="B74" s="123">
        <v>0</v>
      </c>
      <c r="C74" s="124">
        <v>0</v>
      </c>
      <c r="D74" s="123">
        <v>0</v>
      </c>
      <c r="E74" s="124">
        <v>0</v>
      </c>
    </row>
    <row r="75" spans="1:5" x14ac:dyDescent="0.2">
      <c r="A75" s="122" t="s">
        <v>253</v>
      </c>
      <c r="B75" s="123">
        <v>157</v>
      </c>
      <c r="C75" s="124"/>
      <c r="D75" s="123">
        <v>95</v>
      </c>
      <c r="E75" s="124"/>
    </row>
    <row r="76" spans="1:5" ht="13.5" thickBot="1" x14ac:dyDescent="0.25">
      <c r="A76" s="122" t="s">
        <v>254</v>
      </c>
      <c r="B76" s="123">
        <v>1234</v>
      </c>
      <c r="C76" s="124">
        <v>9</v>
      </c>
      <c r="D76" s="123">
        <v>4114</v>
      </c>
      <c r="E76" s="124">
        <v>523</v>
      </c>
    </row>
    <row r="77" spans="1:5" ht="15" thickBot="1" x14ac:dyDescent="0.25">
      <c r="A77" s="141" t="s">
        <v>255</v>
      </c>
      <c r="B77" s="142">
        <f>SUM(B78:B82)</f>
        <v>6</v>
      </c>
      <c r="C77" s="143">
        <f>SUM(C78:C82)</f>
        <v>1</v>
      </c>
      <c r="D77" s="142">
        <f>SUM(D78:D82)</f>
        <v>6</v>
      </c>
      <c r="E77" s="143">
        <f>SUM(E78:E82)</f>
        <v>0</v>
      </c>
    </row>
    <row r="78" spans="1:5" ht="12.75" customHeight="1" x14ac:dyDescent="0.2">
      <c r="A78" s="144" t="s">
        <v>256</v>
      </c>
      <c r="B78" s="120">
        <v>0</v>
      </c>
      <c r="C78" s="121">
        <v>0</v>
      </c>
      <c r="D78" s="120">
        <v>0</v>
      </c>
      <c r="E78" s="121">
        <v>0</v>
      </c>
    </row>
    <row r="79" spans="1:5" x14ac:dyDescent="0.2">
      <c r="A79" s="145" t="s">
        <v>231</v>
      </c>
      <c r="B79" s="123">
        <v>6</v>
      </c>
      <c r="C79" s="124">
        <v>1</v>
      </c>
      <c r="D79" s="123">
        <v>6</v>
      </c>
      <c r="E79" s="124">
        <v>0</v>
      </c>
    </row>
    <row r="80" spans="1:5" x14ac:dyDescent="0.2">
      <c r="A80" s="145" t="s">
        <v>257</v>
      </c>
      <c r="B80" s="123">
        <v>0</v>
      </c>
      <c r="C80" s="124">
        <v>0</v>
      </c>
      <c r="D80" s="123">
        <v>0</v>
      </c>
      <c r="E80" s="124">
        <v>0</v>
      </c>
    </row>
    <row r="81" spans="1:5" x14ac:dyDescent="0.2">
      <c r="A81" s="145" t="s">
        <v>258</v>
      </c>
      <c r="B81" s="123">
        <v>0</v>
      </c>
      <c r="C81" s="124">
        <v>0</v>
      </c>
      <c r="D81" s="123">
        <v>0</v>
      </c>
      <c r="E81" s="124">
        <v>0</v>
      </c>
    </row>
    <row r="82" spans="1:5" ht="13.5" thickBot="1" x14ac:dyDescent="0.25">
      <c r="A82" s="146" t="s">
        <v>259</v>
      </c>
      <c r="B82" s="147">
        <v>0</v>
      </c>
      <c r="C82" s="148">
        <v>0</v>
      </c>
      <c r="D82" s="147">
        <v>0</v>
      </c>
      <c r="E82" s="148">
        <v>0</v>
      </c>
    </row>
    <row r="83" spans="1:5" ht="15" thickBot="1" x14ac:dyDescent="0.25">
      <c r="A83" s="141" t="s">
        <v>260</v>
      </c>
      <c r="B83" s="142">
        <f>SUM(B84:B85)</f>
        <v>138243</v>
      </c>
      <c r="C83" s="143">
        <f>SUM(C84:C85)</f>
        <v>0</v>
      </c>
      <c r="D83" s="142">
        <f>SUM(D84:D85)</f>
        <v>126524</v>
      </c>
      <c r="E83" s="143">
        <f>SUM(E84:E85)</f>
        <v>0</v>
      </c>
    </row>
    <row r="84" spans="1:5" ht="25.5" x14ac:dyDescent="0.2">
      <c r="A84" s="145" t="s">
        <v>261</v>
      </c>
      <c r="B84" s="123">
        <v>0</v>
      </c>
      <c r="C84" s="124">
        <v>0</v>
      </c>
      <c r="D84" s="123">
        <v>0</v>
      </c>
      <c r="E84" s="124">
        <v>0</v>
      </c>
    </row>
    <row r="85" spans="1:5" ht="25.5" x14ac:dyDescent="0.2">
      <c r="A85" s="145" t="s">
        <v>262</v>
      </c>
      <c r="B85" s="123">
        <v>138243</v>
      </c>
      <c r="C85" s="124">
        <v>0</v>
      </c>
      <c r="D85" s="123">
        <v>126524</v>
      </c>
      <c r="E85" s="124">
        <v>0</v>
      </c>
    </row>
    <row r="86" spans="1:5" ht="13.5" thickBot="1" x14ac:dyDescent="0.25">
      <c r="A86" s="145" t="s">
        <v>263</v>
      </c>
      <c r="B86" s="123">
        <v>0</v>
      </c>
      <c r="C86" s="124">
        <v>0</v>
      </c>
      <c r="D86" s="123">
        <v>0</v>
      </c>
      <c r="E86" s="124">
        <v>0</v>
      </c>
    </row>
    <row r="87" spans="1:5" ht="13.5" thickBot="1" x14ac:dyDescent="0.25">
      <c r="A87" s="149" t="s">
        <v>264</v>
      </c>
      <c r="B87" s="150">
        <f>B61-B10</f>
        <v>5505</v>
      </c>
      <c r="C87" s="151">
        <f t="shared" ref="C87:E87" si="0">C61-C10</f>
        <v>24</v>
      </c>
      <c r="D87" s="150">
        <f t="shared" si="0"/>
        <v>36</v>
      </c>
      <c r="E87" s="151">
        <f t="shared" si="0"/>
        <v>648</v>
      </c>
    </row>
    <row r="88" spans="1:5" ht="29.25" thickBot="1" x14ac:dyDescent="0.25">
      <c r="A88" s="141" t="s">
        <v>265</v>
      </c>
      <c r="B88" s="152">
        <f>B61-B9</f>
        <v>5504</v>
      </c>
      <c r="C88" s="153">
        <f t="shared" ref="C88:E88" si="1">C61-C9</f>
        <v>24</v>
      </c>
      <c r="D88" s="152">
        <f t="shared" si="1"/>
        <v>35</v>
      </c>
      <c r="E88" s="153">
        <f t="shared" si="1"/>
        <v>648</v>
      </c>
    </row>
    <row r="89" spans="1:5" ht="15" x14ac:dyDescent="0.25">
      <c r="A89" s="154"/>
      <c r="B89" s="155"/>
      <c r="C89" s="155"/>
      <c r="D89" s="155"/>
      <c r="E89" s="156"/>
    </row>
    <row r="90" spans="1:5" ht="13.5" thickBot="1" x14ac:dyDescent="0.25">
      <c r="A90" s="157"/>
      <c r="B90" s="158"/>
      <c r="C90" s="158" t="s">
        <v>273</v>
      </c>
      <c r="D90" s="158"/>
      <c r="E90" s="100" t="s">
        <v>1</v>
      </c>
    </row>
    <row r="91" spans="1:5" ht="15" customHeight="1" x14ac:dyDescent="0.2">
      <c r="A91" s="159" t="s">
        <v>266</v>
      </c>
      <c r="B91" s="196" t="s">
        <v>267</v>
      </c>
      <c r="C91" s="197"/>
      <c r="D91" s="198" t="s">
        <v>268</v>
      </c>
      <c r="E91" s="199"/>
    </row>
    <row r="92" spans="1:5" x14ac:dyDescent="0.2">
      <c r="A92" s="160" t="s">
        <v>177</v>
      </c>
      <c r="B92" s="200">
        <v>51430</v>
      </c>
      <c r="C92" s="201"/>
      <c r="D92" s="200">
        <v>23473</v>
      </c>
      <c r="E92" s="202"/>
    </row>
    <row r="93" spans="1:5" ht="13.5" thickBot="1" x14ac:dyDescent="0.25">
      <c r="A93" s="161" t="s">
        <v>178</v>
      </c>
      <c r="B93" s="203">
        <v>37938</v>
      </c>
      <c r="C93" s="204"/>
      <c r="D93" s="203">
        <v>20386</v>
      </c>
      <c r="E93" s="205"/>
    </row>
    <row r="94" spans="1:5" x14ac:dyDescent="0.2">
      <c r="A94" s="162"/>
      <c r="B94" s="162"/>
      <c r="C94" s="162"/>
      <c r="D94" s="162"/>
      <c r="E94" s="162"/>
    </row>
    <row r="95" spans="1:5" ht="13.5" thickBot="1" x14ac:dyDescent="0.25">
      <c r="A95" s="162"/>
      <c r="B95" s="162"/>
      <c r="C95" s="162"/>
      <c r="D95" s="162"/>
      <c r="E95" s="162" t="s">
        <v>1</v>
      </c>
    </row>
    <row r="96" spans="1:5" ht="13.5" x14ac:dyDescent="0.2">
      <c r="A96" s="159" t="s">
        <v>269</v>
      </c>
      <c r="B96" s="163" t="s">
        <v>179</v>
      </c>
      <c r="C96" s="164" t="s">
        <v>180</v>
      </c>
      <c r="D96" s="165" t="s">
        <v>181</v>
      </c>
      <c r="E96" s="166" t="s">
        <v>182</v>
      </c>
    </row>
    <row r="97" spans="1:5" x14ac:dyDescent="0.2">
      <c r="A97" s="160" t="s">
        <v>177</v>
      </c>
      <c r="B97" s="167">
        <v>2356</v>
      </c>
      <c r="C97" s="167">
        <v>1317</v>
      </c>
      <c r="D97" s="167">
        <v>8130</v>
      </c>
      <c r="E97" s="168">
        <v>1847</v>
      </c>
    </row>
    <row r="98" spans="1:5" ht="13.5" thickBot="1" x14ac:dyDescent="0.25">
      <c r="A98" s="161" t="s">
        <v>178</v>
      </c>
      <c r="B98" s="169">
        <v>1518</v>
      </c>
      <c r="C98" s="169">
        <v>1317</v>
      </c>
      <c r="D98" s="169">
        <v>12429</v>
      </c>
      <c r="E98" s="170">
        <v>2423</v>
      </c>
    </row>
    <row r="99" spans="1:5" x14ac:dyDescent="0.2">
      <c r="A99" s="171"/>
      <c r="B99" s="171"/>
      <c r="C99" s="171"/>
      <c r="D99" s="171"/>
      <c r="E99" s="171"/>
    </row>
    <row r="100" spans="1:5" ht="13.5" thickBot="1" x14ac:dyDescent="0.25">
      <c r="A100" s="171"/>
      <c r="B100" s="171"/>
      <c r="C100" s="171"/>
      <c r="D100" s="171"/>
      <c r="E100" s="171" t="s">
        <v>183</v>
      </c>
    </row>
    <row r="101" spans="1:5" ht="13.5" x14ac:dyDescent="0.2">
      <c r="A101" s="172" t="s">
        <v>270</v>
      </c>
      <c r="B101" s="173" t="s">
        <v>184</v>
      </c>
      <c r="C101" s="174" t="s">
        <v>185</v>
      </c>
      <c r="D101" s="175" t="s">
        <v>271</v>
      </c>
      <c r="E101" s="176" t="s">
        <v>187</v>
      </c>
    </row>
    <row r="102" spans="1:5" x14ac:dyDescent="0.2">
      <c r="A102" s="160" t="s">
        <v>177</v>
      </c>
      <c r="B102" s="177">
        <v>30789399.32</v>
      </c>
      <c r="C102" s="177">
        <v>1316601.9099999999</v>
      </c>
      <c r="D102" s="177">
        <v>21797471.219999999</v>
      </c>
      <c r="E102" s="178">
        <v>1236093.9099999999</v>
      </c>
    </row>
    <row r="103" spans="1:5" ht="13.5" thickBot="1" x14ac:dyDescent="0.25">
      <c r="A103" s="161" t="s">
        <v>178</v>
      </c>
      <c r="B103" s="179">
        <v>30122125.140000001</v>
      </c>
      <c r="C103" s="179">
        <v>1316601.9099999999</v>
      </c>
      <c r="D103" s="179">
        <v>15118347.060000001</v>
      </c>
      <c r="E103" s="180">
        <v>2137153.66</v>
      </c>
    </row>
    <row r="104" spans="1:5" x14ac:dyDescent="0.2">
      <c r="A104" s="181"/>
    </row>
    <row r="105" spans="1:5" ht="15" x14ac:dyDescent="0.25">
      <c r="A105" s="195" t="s">
        <v>272</v>
      </c>
      <c r="B105" s="195"/>
      <c r="C105" s="195"/>
      <c r="D105" s="195"/>
      <c r="E105" s="195"/>
    </row>
    <row r="107" spans="1:5" x14ac:dyDescent="0.2">
      <c r="A107" s="92"/>
      <c r="B107" s="92"/>
      <c r="C107" s="92"/>
      <c r="D107" s="92"/>
      <c r="E107" s="92"/>
    </row>
    <row r="109" spans="1:5" x14ac:dyDescent="0.2">
      <c r="A109" s="92"/>
      <c r="B109" s="92"/>
      <c r="C109" s="92"/>
      <c r="D109" s="92"/>
      <c r="E109" s="92"/>
    </row>
    <row r="110" spans="1:5" x14ac:dyDescent="0.2">
      <c r="A110" s="92"/>
      <c r="B110" s="92"/>
      <c r="C110" s="92"/>
      <c r="D110" s="92"/>
      <c r="E110" s="92"/>
    </row>
    <row r="111" spans="1:5" x14ac:dyDescent="0.2">
      <c r="A111" s="182"/>
      <c r="B111" s="182"/>
      <c r="C111" s="182"/>
      <c r="D111" s="182"/>
      <c r="E111" s="182"/>
    </row>
    <row r="112" spans="1:5" x14ac:dyDescent="0.2">
      <c r="A112" s="182"/>
      <c r="B112" s="182"/>
      <c r="C112" s="182"/>
      <c r="D112" s="182"/>
      <c r="E112" s="182"/>
    </row>
    <row r="113" spans="1:5" x14ac:dyDescent="0.2">
      <c r="A113" s="182"/>
      <c r="B113" s="182"/>
      <c r="C113" s="182"/>
      <c r="D113" s="182"/>
      <c r="E113" s="182"/>
    </row>
    <row r="114" spans="1:5" x14ac:dyDescent="0.2">
      <c r="A114" s="182"/>
      <c r="B114" s="182"/>
      <c r="C114" s="182"/>
      <c r="D114" s="182"/>
      <c r="E114" s="182"/>
    </row>
    <row r="115" spans="1:5" x14ac:dyDescent="0.2">
      <c r="A115" s="182"/>
      <c r="B115" s="182"/>
      <c r="C115" s="182"/>
      <c r="D115" s="182"/>
      <c r="E115" s="182"/>
    </row>
    <row r="116" spans="1:5" x14ac:dyDescent="0.2">
      <c r="A116" s="182"/>
      <c r="B116" s="182"/>
      <c r="C116" s="182"/>
      <c r="D116" s="182"/>
      <c r="E116" s="182"/>
    </row>
    <row r="117" spans="1:5" x14ac:dyDescent="0.2">
      <c r="A117" s="182"/>
      <c r="B117" s="182"/>
      <c r="C117" s="182"/>
      <c r="D117" s="182"/>
      <c r="E117" s="182"/>
    </row>
    <row r="118" spans="1:5" x14ac:dyDescent="0.2">
      <c r="A118" s="182"/>
      <c r="B118" s="182"/>
      <c r="C118" s="182"/>
      <c r="D118" s="182"/>
      <c r="E118" s="182"/>
    </row>
    <row r="119" spans="1:5" x14ac:dyDescent="0.2">
      <c r="A119" s="182"/>
      <c r="B119" s="182"/>
      <c r="C119" s="182"/>
      <c r="D119" s="182"/>
      <c r="E119" s="182"/>
    </row>
    <row r="120" spans="1:5" x14ac:dyDescent="0.2">
      <c r="A120" s="182"/>
      <c r="B120" s="182"/>
      <c r="C120" s="182"/>
      <c r="D120" s="182"/>
      <c r="E120" s="182"/>
    </row>
    <row r="121" spans="1:5" x14ac:dyDescent="0.2">
      <c r="A121" s="182"/>
      <c r="B121" s="182"/>
      <c r="C121" s="182"/>
      <c r="D121" s="182"/>
      <c r="E121" s="182"/>
    </row>
    <row r="122" spans="1:5" x14ac:dyDescent="0.2">
      <c r="A122" s="182"/>
      <c r="B122" s="182"/>
      <c r="C122" s="182"/>
      <c r="D122" s="182"/>
      <c r="E122" s="182"/>
    </row>
    <row r="123" spans="1:5" x14ac:dyDescent="0.2">
      <c r="A123" s="182"/>
      <c r="B123" s="182"/>
      <c r="C123" s="182"/>
      <c r="D123" s="182"/>
      <c r="E123" s="182"/>
    </row>
    <row r="124" spans="1:5" x14ac:dyDescent="0.2">
      <c r="A124" s="182"/>
      <c r="B124" s="182"/>
      <c r="C124" s="182"/>
      <c r="D124" s="182"/>
      <c r="E124" s="182"/>
    </row>
    <row r="125" spans="1:5" x14ac:dyDescent="0.2">
      <c r="A125" s="183"/>
      <c r="B125" s="183"/>
      <c r="C125" s="183"/>
      <c r="D125" s="183"/>
      <c r="E125" s="183"/>
    </row>
    <row r="126" spans="1:5" x14ac:dyDescent="0.2">
      <c r="A126" s="183"/>
      <c r="B126" s="183"/>
      <c r="C126" s="183"/>
      <c r="D126" s="183"/>
      <c r="E126" s="183"/>
    </row>
    <row r="127" spans="1:5" x14ac:dyDescent="0.2">
      <c r="A127" s="183"/>
      <c r="B127" s="183"/>
      <c r="C127" s="183"/>
      <c r="D127" s="183"/>
      <c r="E127" s="183"/>
    </row>
    <row r="128" spans="1:5" x14ac:dyDescent="0.2">
      <c r="A128" s="183"/>
      <c r="B128" s="183"/>
      <c r="C128" s="183"/>
      <c r="D128" s="183"/>
      <c r="E128" s="183"/>
    </row>
    <row r="129" spans="1:5" x14ac:dyDescent="0.2">
      <c r="A129" s="183"/>
      <c r="B129" s="183"/>
      <c r="C129" s="183"/>
      <c r="D129" s="183"/>
      <c r="E129" s="183"/>
    </row>
    <row r="130" spans="1:5" x14ac:dyDescent="0.2">
      <c r="A130" s="182"/>
      <c r="B130" s="182"/>
      <c r="C130" s="182"/>
      <c r="D130" s="182"/>
      <c r="E130" s="182"/>
    </row>
    <row r="131" spans="1:5" x14ac:dyDescent="0.2">
      <c r="A131" s="182"/>
      <c r="B131" s="182"/>
      <c r="C131" s="182"/>
      <c r="D131" s="182"/>
      <c r="E131" s="182"/>
    </row>
    <row r="132" spans="1:5" x14ac:dyDescent="0.2">
      <c r="A132" s="182"/>
      <c r="B132" s="182"/>
      <c r="C132" s="182"/>
      <c r="D132" s="182"/>
      <c r="E132" s="182"/>
    </row>
    <row r="133" spans="1:5" x14ac:dyDescent="0.2">
      <c r="A133" s="182"/>
      <c r="B133" s="182"/>
      <c r="C133" s="182"/>
      <c r="D133" s="182"/>
      <c r="E133" s="182"/>
    </row>
    <row r="134" spans="1:5" x14ac:dyDescent="0.2">
      <c r="A134" s="182"/>
      <c r="B134" s="182"/>
      <c r="C134" s="182"/>
      <c r="D134" s="182"/>
      <c r="E134" s="182"/>
    </row>
    <row r="135" spans="1:5" x14ac:dyDescent="0.2">
      <c r="A135" s="182"/>
      <c r="B135" s="182"/>
      <c r="C135" s="182"/>
      <c r="D135" s="182"/>
      <c r="E135" s="182"/>
    </row>
    <row r="136" spans="1:5" x14ac:dyDescent="0.2">
      <c r="A136" s="182"/>
      <c r="B136" s="182"/>
      <c r="C136" s="182"/>
      <c r="D136" s="182"/>
      <c r="E136" s="182"/>
    </row>
    <row r="137" spans="1:5" x14ac:dyDescent="0.2">
      <c r="A137" s="182"/>
      <c r="B137" s="182"/>
      <c r="C137" s="182"/>
      <c r="D137" s="182"/>
      <c r="E137" s="182"/>
    </row>
    <row r="138" spans="1:5" x14ac:dyDescent="0.2">
      <c r="A138" s="182"/>
      <c r="B138" s="182"/>
      <c r="C138" s="182"/>
      <c r="D138" s="182"/>
      <c r="E138" s="182"/>
    </row>
    <row r="140" spans="1:5" x14ac:dyDescent="0.2">
      <c r="A140" s="182"/>
      <c r="B140" s="182"/>
      <c r="C140" s="182"/>
      <c r="D140" s="182"/>
      <c r="E140" s="182"/>
    </row>
    <row r="141" spans="1:5" x14ac:dyDescent="0.2">
      <c r="A141" s="182"/>
      <c r="B141" s="182"/>
      <c r="C141" s="182"/>
      <c r="D141" s="182"/>
      <c r="E141" s="182"/>
    </row>
    <row r="142" spans="1:5" x14ac:dyDescent="0.2">
      <c r="A142" s="182"/>
      <c r="B142" s="182"/>
      <c r="C142" s="182"/>
      <c r="D142" s="182"/>
      <c r="E142" s="182"/>
    </row>
    <row r="143" spans="1:5" x14ac:dyDescent="0.2">
      <c r="A143" s="182"/>
      <c r="B143" s="182"/>
      <c r="C143" s="182"/>
      <c r="D143" s="182"/>
      <c r="E143" s="182"/>
    </row>
    <row r="144" spans="1:5" x14ac:dyDescent="0.2">
      <c r="A144" s="182"/>
      <c r="B144" s="182"/>
      <c r="C144" s="182"/>
      <c r="D144" s="182"/>
      <c r="E144" s="182"/>
    </row>
    <row r="145" spans="1:5" x14ac:dyDescent="0.2">
      <c r="A145" s="182"/>
      <c r="B145" s="182"/>
      <c r="C145" s="182"/>
      <c r="D145" s="182"/>
      <c r="E145" s="182"/>
    </row>
    <row r="146" spans="1:5" x14ac:dyDescent="0.2">
      <c r="A146" s="182"/>
      <c r="B146" s="182"/>
      <c r="C146" s="182"/>
      <c r="D146" s="182"/>
      <c r="E146" s="182"/>
    </row>
    <row r="147" spans="1:5" x14ac:dyDescent="0.2">
      <c r="A147" s="182"/>
      <c r="B147" s="182"/>
      <c r="C147" s="182"/>
      <c r="D147" s="182"/>
      <c r="E147" s="182"/>
    </row>
    <row r="148" spans="1:5" x14ac:dyDescent="0.2">
      <c r="A148" s="182"/>
      <c r="B148" s="182"/>
      <c r="C148" s="182"/>
      <c r="D148" s="182"/>
      <c r="E148" s="182"/>
    </row>
    <row r="149" spans="1:5" x14ac:dyDescent="0.2">
      <c r="A149" s="182"/>
      <c r="B149" s="182"/>
      <c r="C149" s="182"/>
      <c r="D149" s="182"/>
      <c r="E149" s="182"/>
    </row>
    <row r="150" spans="1:5" x14ac:dyDescent="0.2">
      <c r="A150" s="182"/>
      <c r="B150" s="182"/>
      <c r="C150" s="182"/>
      <c r="D150" s="182"/>
      <c r="E150" s="182"/>
    </row>
    <row r="151" spans="1:5" x14ac:dyDescent="0.2">
      <c r="A151" s="182"/>
      <c r="B151" s="182"/>
      <c r="C151" s="182"/>
      <c r="D151" s="182"/>
      <c r="E151" s="182"/>
    </row>
    <row r="152" spans="1:5" x14ac:dyDescent="0.2">
      <c r="A152" s="182"/>
      <c r="B152" s="182"/>
      <c r="C152" s="182"/>
      <c r="D152" s="182"/>
      <c r="E152" s="182"/>
    </row>
    <row r="153" spans="1:5" x14ac:dyDescent="0.2">
      <c r="A153" s="182"/>
      <c r="B153" s="182"/>
      <c r="C153" s="182"/>
      <c r="D153" s="182"/>
      <c r="E153" s="182"/>
    </row>
    <row r="154" spans="1:5" x14ac:dyDescent="0.2">
      <c r="A154" s="182"/>
      <c r="B154" s="182"/>
      <c r="C154" s="182"/>
      <c r="D154" s="182"/>
      <c r="E154" s="182"/>
    </row>
    <row r="155" spans="1:5" x14ac:dyDescent="0.2">
      <c r="A155" s="182"/>
      <c r="B155" s="182"/>
      <c r="C155" s="182"/>
      <c r="D155" s="182"/>
      <c r="E155" s="182"/>
    </row>
    <row r="156" spans="1:5" x14ac:dyDescent="0.2">
      <c r="A156" s="182"/>
      <c r="B156" s="182"/>
      <c r="C156" s="182"/>
      <c r="D156" s="182"/>
      <c r="E156" s="182"/>
    </row>
    <row r="157" spans="1:5" x14ac:dyDescent="0.2">
      <c r="A157" s="182"/>
      <c r="B157" s="182"/>
      <c r="C157" s="182"/>
      <c r="D157" s="182"/>
      <c r="E157" s="182"/>
    </row>
  </sheetData>
  <mergeCells count="8">
    <mergeCell ref="A105:E105"/>
    <mergeCell ref="A55:E55"/>
    <mergeCell ref="B91:C91"/>
    <mergeCell ref="D91:E91"/>
    <mergeCell ref="B92:C92"/>
    <mergeCell ref="D92:E92"/>
    <mergeCell ref="B93:C93"/>
    <mergeCell ref="D93:E9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&amp;LVýměna listů k bodu č. 4. Závěrečný účet MČ Praha 10 k 31. 12. 2020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51</vt:lpstr>
      <vt:lpstr>LDN</vt:lpstr>
      <vt:lpstr>CSOP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2021-06-18T07:12:59Z</cp:lastPrinted>
  <dcterms:created xsi:type="dcterms:W3CDTF">2021-06-17T09:42:02Z</dcterms:created>
  <dcterms:modified xsi:type="dcterms:W3CDTF">2021-06-18T07:14:38Z</dcterms:modified>
</cp:coreProperties>
</file>